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70" windowWidth="17955" windowHeight="10080" activeTab="8"/>
  </bookViews>
  <sheets>
    <sheet name="BP" sheetId="1" r:id="rId1"/>
    <sheet name="KP" sheetId="2" r:id="rId2"/>
    <sheet name="FOP" sheetId="3" r:id="rId3"/>
    <sheet name="P1" sheetId="4" r:id="rId4"/>
    <sheet name="P2" sheetId="5" r:id="rId5"/>
    <sheet name="P3" sheetId="6" r:id="rId6"/>
    <sheet name="P4" sheetId="7" r:id="rId7"/>
    <sheet name="P5" sheetId="8" r:id="rId8"/>
    <sheet name="P7" sheetId="9" r:id="rId9"/>
    <sheet name="P8" sheetId="10" r:id="rId10"/>
    <sheet name="P9" sheetId="11" r:id="rId11"/>
    <sheet name="P10" sheetId="12" r:id="rId12"/>
    <sheet name="P11" sheetId="13" r:id="rId13"/>
    <sheet name="P12" sheetId="14" r:id="rId14"/>
    <sheet name="P13" sheetId="15" r:id="rId15"/>
    <sheet name="P14" sheetId="16" r:id="rId16"/>
    <sheet name="P15" sheetId="17" r:id="rId17"/>
    <sheet name="SUM" sheetId="18" r:id="rId18"/>
  </sheets>
  <calcPr calcId="145621"/>
</workbook>
</file>

<file path=xl/calcChain.xml><?xml version="1.0" encoding="utf-8"?>
<calcChain xmlns="http://schemas.openxmlformats.org/spreadsheetml/2006/main">
  <c r="M5" i="9" l="1"/>
  <c r="L5" i="14" l="1"/>
  <c r="K5" i="14"/>
  <c r="J5" i="14"/>
  <c r="I5" i="14"/>
  <c r="H5" i="14"/>
  <c r="F5" i="14"/>
  <c r="E5" i="14"/>
  <c r="D5" i="14"/>
  <c r="C5" i="14"/>
  <c r="L50" i="14"/>
  <c r="K50" i="14"/>
  <c r="J50" i="14"/>
  <c r="I50" i="14"/>
  <c r="H50" i="14"/>
  <c r="F50" i="14"/>
  <c r="E50" i="14"/>
  <c r="D50" i="14"/>
  <c r="C50" i="14"/>
  <c r="F9" i="17" l="1"/>
  <c r="E9" i="17"/>
  <c r="D9" i="17"/>
  <c r="C9" i="17"/>
  <c r="F15" i="17"/>
  <c r="E15" i="17"/>
  <c r="D15" i="17"/>
  <c r="C15" i="17"/>
  <c r="K31" i="16"/>
  <c r="J31" i="16"/>
  <c r="I31" i="16"/>
  <c r="H31" i="16"/>
  <c r="F31" i="16"/>
  <c r="E31" i="16"/>
  <c r="D31" i="16"/>
  <c r="C31" i="16"/>
  <c r="L5" i="12"/>
  <c r="K5" i="12"/>
  <c r="J5" i="12"/>
  <c r="I5" i="12"/>
  <c r="H5" i="12"/>
  <c r="F5" i="12"/>
  <c r="E5" i="12"/>
  <c r="D5" i="12"/>
  <c r="C5" i="12"/>
  <c r="L15" i="11"/>
  <c r="K15" i="11"/>
  <c r="J15" i="11"/>
  <c r="I15" i="11"/>
  <c r="H15" i="11"/>
  <c r="F15" i="11"/>
  <c r="E15" i="11"/>
  <c r="D15" i="11"/>
  <c r="C15" i="11"/>
  <c r="M17" i="9"/>
  <c r="M114" i="7"/>
  <c r="M28" i="6"/>
  <c r="L231" i="15" l="1"/>
  <c r="L330" i="7"/>
  <c r="L213" i="7"/>
  <c r="L244" i="7"/>
  <c r="L243" i="7" s="1"/>
  <c r="L236" i="7"/>
  <c r="L234" i="7"/>
  <c r="L229" i="7"/>
  <c r="L225" i="7"/>
  <c r="L223" i="7"/>
  <c r="M32" i="6"/>
  <c r="M34" i="6"/>
  <c r="M35" i="6"/>
  <c r="M36" i="6"/>
  <c r="M38" i="6"/>
  <c r="M39" i="6"/>
  <c r="M40" i="6"/>
  <c r="M42" i="6"/>
  <c r="M49" i="6"/>
  <c r="M50" i="6"/>
  <c r="M52" i="6"/>
  <c r="M53" i="6"/>
  <c r="M54" i="6"/>
  <c r="M20" i="6"/>
  <c r="M21" i="6"/>
  <c r="M23" i="6"/>
  <c r="M24" i="6"/>
  <c r="M25" i="6"/>
  <c r="M26" i="6"/>
  <c r="M27" i="6"/>
  <c r="M17" i="6"/>
  <c r="L222" i="7" l="1"/>
  <c r="M17" i="17"/>
  <c r="M11" i="17"/>
  <c r="M12" i="17"/>
  <c r="M13" i="17"/>
  <c r="M34" i="16"/>
  <c r="M35" i="16"/>
  <c r="M36" i="16"/>
  <c r="M42" i="16"/>
  <c r="M277" i="15"/>
  <c r="M245" i="15"/>
  <c r="M219" i="15"/>
  <c r="M220" i="15"/>
  <c r="M221" i="15"/>
  <c r="M223" i="15"/>
  <c r="M224" i="15"/>
  <c r="M225" i="15"/>
  <c r="M227" i="15"/>
  <c r="M228" i="15"/>
  <c r="M230" i="15"/>
  <c r="M232" i="15"/>
  <c r="M233" i="15"/>
  <c r="M235" i="15"/>
  <c r="M236" i="15"/>
  <c r="M238" i="15"/>
  <c r="M239" i="15"/>
  <c r="M240" i="15"/>
  <c r="M241" i="15"/>
  <c r="M207" i="15"/>
  <c r="M210" i="15"/>
  <c r="M211" i="15"/>
  <c r="M212" i="15"/>
  <c r="M213" i="15"/>
  <c r="M214" i="15"/>
  <c r="M215" i="15"/>
  <c r="M201" i="15"/>
  <c r="M203" i="15"/>
  <c r="M164" i="15"/>
  <c r="M137" i="15"/>
  <c r="M138" i="15"/>
  <c r="M106" i="15"/>
  <c r="M108" i="15"/>
  <c r="M109" i="15"/>
  <c r="M110" i="15"/>
  <c r="M112" i="15"/>
  <c r="M113" i="15"/>
  <c r="M115" i="15"/>
  <c r="M116" i="15"/>
  <c r="M117" i="15"/>
  <c r="M119" i="15"/>
  <c r="M120" i="15"/>
  <c r="M122" i="15"/>
  <c r="M124" i="15"/>
  <c r="M125" i="15"/>
  <c r="M126" i="15"/>
  <c r="M127" i="15"/>
  <c r="M128" i="15"/>
  <c r="M129" i="15"/>
  <c r="M130" i="15"/>
  <c r="M131" i="15"/>
  <c r="M132" i="15"/>
  <c r="M93" i="15"/>
  <c r="M94" i="15"/>
  <c r="M96" i="15"/>
  <c r="M97" i="15"/>
  <c r="M98" i="15"/>
  <c r="M99" i="15"/>
  <c r="M100" i="15"/>
  <c r="M101" i="15"/>
  <c r="M102" i="15"/>
  <c r="M86" i="15"/>
  <c r="M88" i="15"/>
  <c r="M90" i="15"/>
  <c r="M164" i="14"/>
  <c r="M134" i="14"/>
  <c r="M129" i="14"/>
  <c r="M126" i="14"/>
  <c r="M96" i="14"/>
  <c r="M98" i="14"/>
  <c r="M57" i="14"/>
  <c r="M53" i="14"/>
  <c r="M47" i="14"/>
  <c r="M33" i="14"/>
  <c r="M17" i="14"/>
  <c r="M18" i="14"/>
  <c r="M20" i="14"/>
  <c r="M23" i="14"/>
  <c r="M102" i="13"/>
  <c r="M103" i="13"/>
  <c r="M104" i="13"/>
  <c r="M105" i="13"/>
  <c r="M107" i="13"/>
  <c r="M109" i="13"/>
  <c r="M110" i="13"/>
  <c r="M89" i="13"/>
  <c r="M90" i="13"/>
  <c r="M92" i="13"/>
  <c r="M93" i="13"/>
  <c r="M94" i="13"/>
  <c r="M95" i="13"/>
  <c r="M96" i="13"/>
  <c r="M97" i="13"/>
  <c r="M58" i="13"/>
  <c r="M59" i="13"/>
  <c r="M60" i="13"/>
  <c r="M24" i="13"/>
  <c r="M25" i="13"/>
  <c r="M27" i="13"/>
  <c r="M28" i="13"/>
  <c r="M29" i="13"/>
  <c r="M30" i="13"/>
  <c r="M31" i="13"/>
  <c r="M32" i="13"/>
  <c r="M33" i="13"/>
  <c r="M36" i="13"/>
  <c r="M37" i="13"/>
  <c r="M38" i="13"/>
  <c r="M40" i="13"/>
  <c r="M41" i="13"/>
  <c r="M42" i="13"/>
  <c r="M44" i="13"/>
  <c r="M45" i="13"/>
  <c r="M47" i="13"/>
  <c r="M49" i="13"/>
  <c r="M50" i="13"/>
  <c r="M51" i="13"/>
  <c r="M52" i="13"/>
  <c r="M53" i="13"/>
  <c r="M54" i="13"/>
  <c r="M55" i="13"/>
  <c r="M17" i="13"/>
  <c r="M19" i="13"/>
  <c r="M20" i="13"/>
  <c r="M21" i="13"/>
  <c r="M132" i="9"/>
  <c r="M134" i="9"/>
  <c r="M125" i="9"/>
  <c r="M126" i="9"/>
  <c r="M127" i="9"/>
  <c r="M128" i="9"/>
  <c r="M89" i="9"/>
  <c r="M58" i="9"/>
  <c r="M60" i="9"/>
  <c r="M52" i="9"/>
  <c r="M29" i="8"/>
  <c r="M17" i="8"/>
  <c r="M441" i="7"/>
  <c r="M412" i="7"/>
  <c r="M402" i="7"/>
  <c r="M404" i="7"/>
  <c r="M406" i="7"/>
  <c r="M364" i="7"/>
  <c r="M360" i="7"/>
  <c r="M341" i="7"/>
  <c r="M343" i="7"/>
  <c r="M344" i="7"/>
  <c r="M345" i="7"/>
  <c r="M349" i="7"/>
  <c r="M353" i="7"/>
  <c r="M356" i="7"/>
  <c r="M357" i="7"/>
  <c r="M358" i="7"/>
  <c r="M329" i="7"/>
  <c r="M331" i="7"/>
  <c r="M332" i="7"/>
  <c r="M333" i="7"/>
  <c r="M334" i="7"/>
  <c r="M335" i="7"/>
  <c r="M336" i="7"/>
  <c r="M337" i="7"/>
  <c r="M322" i="7"/>
  <c r="M324" i="7"/>
  <c r="M325" i="7"/>
  <c r="M326" i="7"/>
  <c r="M283" i="7"/>
  <c r="M245" i="7"/>
  <c r="M226" i="7"/>
  <c r="M227" i="7"/>
  <c r="M228" i="7"/>
  <c r="M232" i="7"/>
  <c r="M237" i="7"/>
  <c r="M239" i="7"/>
  <c r="M240" i="7"/>
  <c r="M241" i="7"/>
  <c r="M212" i="7"/>
  <c r="M215" i="7"/>
  <c r="M216" i="7"/>
  <c r="M217" i="7"/>
  <c r="M218" i="7"/>
  <c r="M219" i="7"/>
  <c r="M220" i="7"/>
  <c r="M205" i="7"/>
  <c r="M207" i="7"/>
  <c r="M208" i="7"/>
  <c r="M209" i="7"/>
  <c r="M159" i="7"/>
  <c r="M146" i="7"/>
  <c r="M148" i="7"/>
  <c r="M150" i="7"/>
  <c r="M151" i="7"/>
  <c r="M152" i="7"/>
  <c r="M153" i="7"/>
  <c r="M154" i="7"/>
  <c r="M134" i="7"/>
  <c r="M136" i="7"/>
  <c r="M137" i="7"/>
  <c r="M138" i="7"/>
  <c r="M139" i="7"/>
  <c r="M140" i="7"/>
  <c r="M141" i="7"/>
  <c r="M142" i="7"/>
  <c r="M127" i="7"/>
  <c r="M129" i="7"/>
  <c r="M130" i="7"/>
  <c r="M131" i="7"/>
  <c r="M100" i="7"/>
  <c r="M101" i="7"/>
  <c r="M104" i="7"/>
  <c r="M105" i="7"/>
  <c r="M107" i="7"/>
  <c r="M109" i="7"/>
  <c r="M110" i="7"/>
  <c r="M88" i="7"/>
  <c r="M89" i="7"/>
  <c r="M91" i="7"/>
  <c r="M92" i="7"/>
  <c r="M93" i="7"/>
  <c r="M94" i="7"/>
  <c r="M95" i="7"/>
  <c r="M96" i="7"/>
  <c r="M57" i="7"/>
  <c r="M35" i="7"/>
  <c r="M37" i="7"/>
  <c r="M38" i="7"/>
  <c r="M39" i="7"/>
  <c r="M41" i="7"/>
  <c r="M42" i="7"/>
  <c r="M45" i="7"/>
  <c r="M46" i="7"/>
  <c r="M48" i="7"/>
  <c r="M49" i="7"/>
  <c r="M50" i="7"/>
  <c r="M51" i="7"/>
  <c r="M52" i="7"/>
  <c r="M53" i="7"/>
  <c r="M23" i="7"/>
  <c r="M25" i="7"/>
  <c r="M26" i="7"/>
  <c r="M27" i="7"/>
  <c r="M28" i="7"/>
  <c r="M29" i="7"/>
  <c r="M30" i="7"/>
  <c r="M31" i="7"/>
  <c r="M16" i="7"/>
  <c r="M18" i="7"/>
  <c r="M19" i="7"/>
  <c r="M20" i="7"/>
  <c r="M213" i="6"/>
  <c r="M206" i="6"/>
  <c r="M207" i="6"/>
  <c r="M208" i="6"/>
  <c r="M209" i="6"/>
  <c r="M210" i="6"/>
  <c r="M174" i="6"/>
  <c r="M170" i="6"/>
  <c r="M171" i="6"/>
  <c r="M129" i="6"/>
  <c r="M130" i="6"/>
  <c r="M133" i="6"/>
  <c r="M134" i="6"/>
  <c r="M136" i="6"/>
  <c r="M138" i="6"/>
  <c r="M139" i="6"/>
  <c r="M140" i="6"/>
  <c r="M141" i="6"/>
  <c r="M89" i="6"/>
  <c r="M93" i="6"/>
  <c r="Q5" i="18"/>
  <c r="Q21" i="18" s="1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V7" i="18"/>
  <c r="V6" i="18"/>
  <c r="V4" i="18"/>
  <c r="G5" i="18"/>
  <c r="G21" i="18" s="1"/>
  <c r="L5" i="18"/>
  <c r="L21" i="18" s="1"/>
  <c r="L16" i="17"/>
  <c r="L15" i="17" s="1"/>
  <c r="L40" i="16"/>
  <c r="L46" i="16"/>
  <c r="L45" i="16" s="1"/>
  <c r="L38" i="16"/>
  <c r="L32" i="16"/>
  <c r="L31" i="16" s="1"/>
  <c r="L23" i="16"/>
  <c r="L20" i="16" s="1"/>
  <c r="L15" i="16"/>
  <c r="L276" i="15"/>
  <c r="L244" i="15"/>
  <c r="L243" i="15" s="1"/>
  <c r="L234" i="15"/>
  <c r="L229" i="15"/>
  <c r="L222" i="15"/>
  <c r="L218" i="15"/>
  <c r="L209" i="15"/>
  <c r="L206" i="15" s="1"/>
  <c r="L202" i="15"/>
  <c r="L200" i="15" s="1"/>
  <c r="L163" i="15"/>
  <c r="L162" i="15" s="1"/>
  <c r="L161" i="15" s="1"/>
  <c r="L135" i="15"/>
  <c r="L134" i="15" s="1"/>
  <c r="L123" i="15"/>
  <c r="L121" i="15"/>
  <c r="L114" i="15"/>
  <c r="L111" i="15"/>
  <c r="L107" i="15"/>
  <c r="L105" i="15"/>
  <c r="L95" i="15"/>
  <c r="L92" i="15" s="1"/>
  <c r="L87" i="15"/>
  <c r="L85" i="15" s="1"/>
  <c r="L68" i="15"/>
  <c r="L67" i="15" s="1"/>
  <c r="L56" i="15"/>
  <c r="L54" i="15"/>
  <c r="L52" i="15"/>
  <c r="L45" i="15"/>
  <c r="L38" i="15"/>
  <c r="L35" i="15"/>
  <c r="L25" i="15"/>
  <c r="L22" i="15" s="1"/>
  <c r="L17" i="15"/>
  <c r="L15" i="15" s="1"/>
  <c r="L163" i="14"/>
  <c r="L162" i="14" s="1"/>
  <c r="L161" i="14" s="1"/>
  <c r="M161" i="14" s="1"/>
  <c r="L133" i="14"/>
  <c r="L128" i="14"/>
  <c r="L124" i="14"/>
  <c r="L123" i="14" s="1"/>
  <c r="L103" i="14"/>
  <c r="L102" i="14" s="1"/>
  <c r="L101" i="14" s="1"/>
  <c r="L97" i="14"/>
  <c r="L95" i="14"/>
  <c r="L94" i="14" s="1"/>
  <c r="L89" i="14"/>
  <c r="L87" i="14"/>
  <c r="L56" i="14"/>
  <c r="L55" i="14" s="1"/>
  <c r="L52" i="14"/>
  <c r="L51" i="14" s="1"/>
  <c r="L46" i="14"/>
  <c r="L45" i="14" s="1"/>
  <c r="L44" i="14" s="1"/>
  <c r="L32" i="14"/>
  <c r="L24" i="14"/>
  <c r="L22" i="14"/>
  <c r="L19" i="14"/>
  <c r="M19" i="14" s="1"/>
  <c r="L16" i="14"/>
  <c r="M57" i="13"/>
  <c r="L114" i="13"/>
  <c r="L113" i="13"/>
  <c r="L112" i="13" s="1"/>
  <c r="L5" i="13" s="1"/>
  <c r="L108" i="13"/>
  <c r="M108" i="13" s="1"/>
  <c r="L106" i="13"/>
  <c r="M106" i="13" s="1"/>
  <c r="L104" i="13"/>
  <c r="L100" i="13"/>
  <c r="M100" i="13" s="1"/>
  <c r="L91" i="13"/>
  <c r="L88" i="13" s="1"/>
  <c r="M88" i="13" s="1"/>
  <c r="L58" i="13"/>
  <c r="L57" i="13" s="1"/>
  <c r="L46" i="13"/>
  <c r="M46" i="13" s="1"/>
  <c r="L43" i="13"/>
  <c r="M43" i="13" s="1"/>
  <c r="L39" i="13"/>
  <c r="M39" i="13" s="1"/>
  <c r="L35" i="13"/>
  <c r="M35" i="13" s="1"/>
  <c r="L26" i="13"/>
  <c r="L23" i="13" s="1"/>
  <c r="M23" i="13" s="1"/>
  <c r="L18" i="13"/>
  <c r="L16" i="13" s="1"/>
  <c r="M16" i="13" s="1"/>
  <c r="L49" i="12"/>
  <c r="L48" i="12"/>
  <c r="L47" i="12" s="1"/>
  <c r="L16" i="12"/>
  <c r="L15" i="12" s="1"/>
  <c r="L14" i="12" s="1"/>
  <c r="L4" i="12" s="1"/>
  <c r="L16" i="11"/>
  <c r="L13" i="10"/>
  <c r="L12" i="10"/>
  <c r="L11" i="10" s="1"/>
  <c r="L4" i="10" s="1"/>
  <c r="L5" i="10"/>
  <c r="L168" i="9"/>
  <c r="L166" i="9"/>
  <c r="L133" i="9"/>
  <c r="L131" i="9"/>
  <c r="L124" i="9"/>
  <c r="L123" i="9" s="1"/>
  <c r="L88" i="9"/>
  <c r="L87" i="9" s="1"/>
  <c r="L86" i="9" s="1"/>
  <c r="L59" i="9"/>
  <c r="L57" i="9" s="1"/>
  <c r="L56" i="9" s="1"/>
  <c r="L5" i="9" s="1"/>
  <c r="L53" i="9"/>
  <c r="L51" i="9"/>
  <c r="L49" i="9"/>
  <c r="L48" i="9"/>
  <c r="L47" i="9" s="1"/>
  <c r="L16" i="9"/>
  <c r="L28" i="8"/>
  <c r="L27" i="8" s="1"/>
  <c r="L26" i="8" s="1"/>
  <c r="M26" i="8" s="1"/>
  <c r="L16" i="8"/>
  <c r="L15" i="8" s="1"/>
  <c r="L14" i="8" s="1"/>
  <c r="M14" i="8" s="1"/>
  <c r="L440" i="7"/>
  <c r="L439" i="7" s="1"/>
  <c r="L438" i="7" s="1"/>
  <c r="L411" i="7"/>
  <c r="L410" i="7" s="1"/>
  <c r="L407" i="7"/>
  <c r="L403" i="7"/>
  <c r="L401" i="7"/>
  <c r="L363" i="7"/>
  <c r="L362" i="7" s="1"/>
  <c r="L352" i="7"/>
  <c r="L350" i="7"/>
  <c r="L346" i="7"/>
  <c r="L342" i="7"/>
  <c r="L340" i="7"/>
  <c r="L323" i="7"/>
  <c r="L321" i="7" s="1"/>
  <c r="L282" i="7"/>
  <c r="L281" i="7" s="1"/>
  <c r="L280" i="7" s="1"/>
  <c r="L206" i="7"/>
  <c r="L204" i="7" s="1"/>
  <c r="L158" i="7"/>
  <c r="L157" i="7" s="1"/>
  <c r="L149" i="7"/>
  <c r="L147" i="7"/>
  <c r="L145" i="7"/>
  <c r="L135" i="7"/>
  <c r="L133" i="7" s="1"/>
  <c r="L128" i="7"/>
  <c r="L126" i="7" s="1"/>
  <c r="L113" i="7"/>
  <c r="L112" i="7" s="1"/>
  <c r="L108" i="7"/>
  <c r="L106" i="7"/>
  <c r="L102" i="7"/>
  <c r="L99" i="7"/>
  <c r="L90" i="7"/>
  <c r="L87" i="7" s="1"/>
  <c r="L56" i="7"/>
  <c r="L55" i="7" s="1"/>
  <c r="L47" i="7"/>
  <c r="L44" i="7"/>
  <c r="L40" i="7"/>
  <c r="L36" i="7"/>
  <c r="L34" i="7"/>
  <c r="L24" i="7"/>
  <c r="L22" i="7" s="1"/>
  <c r="L17" i="7"/>
  <c r="L15" i="7" s="1"/>
  <c r="L212" i="6"/>
  <c r="L205" i="6"/>
  <c r="L204" i="6" s="1"/>
  <c r="L173" i="6"/>
  <c r="L169" i="6"/>
  <c r="L166" i="6"/>
  <c r="L137" i="6"/>
  <c r="L135" i="6"/>
  <c r="L131" i="6"/>
  <c r="L128" i="6"/>
  <c r="L92" i="6"/>
  <c r="L90" i="6"/>
  <c r="L88" i="6"/>
  <c r="L48" i="6"/>
  <c r="L46" i="6"/>
  <c r="L44" i="6"/>
  <c r="L41" i="6"/>
  <c r="L37" i="6"/>
  <c r="L33" i="6"/>
  <c r="L31" i="6"/>
  <c r="L22" i="6"/>
  <c r="L15" i="6"/>
  <c r="L5" i="6"/>
  <c r="M27" i="5"/>
  <c r="M28" i="5"/>
  <c r="M30" i="5"/>
  <c r="M17" i="5"/>
  <c r="M19" i="5"/>
  <c r="M20" i="5"/>
  <c r="M21" i="5"/>
  <c r="M22" i="5"/>
  <c r="M23" i="5"/>
  <c r="M24" i="5"/>
  <c r="L29" i="5"/>
  <c r="M29" i="5" s="1"/>
  <c r="L27" i="5"/>
  <c r="L18" i="5"/>
  <c r="L16" i="5" s="1"/>
  <c r="M16" i="5" s="1"/>
  <c r="M315" i="4"/>
  <c r="M316" i="4"/>
  <c r="M318" i="4"/>
  <c r="M319" i="4"/>
  <c r="M320" i="4"/>
  <c r="M321" i="4"/>
  <c r="M322" i="4"/>
  <c r="M323" i="4"/>
  <c r="M327" i="4"/>
  <c r="M329" i="4"/>
  <c r="M330" i="4"/>
  <c r="M332" i="4"/>
  <c r="M333" i="4"/>
  <c r="M336" i="4"/>
  <c r="M278" i="4"/>
  <c r="M240" i="4"/>
  <c r="M201" i="4"/>
  <c r="M205" i="4"/>
  <c r="M207" i="4"/>
  <c r="M208" i="4"/>
  <c r="M209" i="4"/>
  <c r="M210" i="4"/>
  <c r="M211" i="4"/>
  <c r="M212" i="4"/>
  <c r="M213" i="4"/>
  <c r="M217" i="4"/>
  <c r="M218" i="4"/>
  <c r="M219" i="4"/>
  <c r="M222" i="4"/>
  <c r="M163" i="4"/>
  <c r="M94" i="4"/>
  <c r="M95" i="4"/>
  <c r="M97" i="4"/>
  <c r="M98" i="4"/>
  <c r="M99" i="4"/>
  <c r="M100" i="4"/>
  <c r="M101" i="4"/>
  <c r="M102" i="4"/>
  <c r="M103" i="4"/>
  <c r="M107" i="4"/>
  <c r="M109" i="4"/>
  <c r="M111" i="4"/>
  <c r="M113" i="4"/>
  <c r="M114" i="4"/>
  <c r="M115" i="4"/>
  <c r="M116" i="4"/>
  <c r="M118" i="4"/>
  <c r="M119" i="4"/>
  <c r="M121" i="4"/>
  <c r="M122" i="4"/>
  <c r="M123" i="4"/>
  <c r="M124" i="4"/>
  <c r="M127" i="4"/>
  <c r="M128" i="4"/>
  <c r="M129" i="4"/>
  <c r="M130" i="4"/>
  <c r="M131" i="4"/>
  <c r="M132" i="4"/>
  <c r="M133" i="4"/>
  <c r="M139" i="4"/>
  <c r="M144" i="4"/>
  <c r="M145" i="4"/>
  <c r="M87" i="4"/>
  <c r="M89" i="4"/>
  <c r="M90" i="4"/>
  <c r="M91" i="4"/>
  <c r="M17" i="4"/>
  <c r="M20" i="4"/>
  <c r="M22" i="4"/>
  <c r="M23" i="4"/>
  <c r="M24" i="4"/>
  <c r="M25" i="4"/>
  <c r="M26" i="4"/>
  <c r="M27" i="4"/>
  <c r="M28" i="4"/>
  <c r="M34" i="4"/>
  <c r="M36" i="4"/>
  <c r="M37" i="4"/>
  <c r="M38" i="4"/>
  <c r="M42" i="4"/>
  <c r="L335" i="4"/>
  <c r="L334" i="4" s="1"/>
  <c r="L331" i="4"/>
  <c r="L328" i="4"/>
  <c r="L326" i="4"/>
  <c r="L317" i="4"/>
  <c r="L314" i="4" s="1"/>
  <c r="L277" i="4"/>
  <c r="L276" i="4" s="1"/>
  <c r="L275" i="4" s="1"/>
  <c r="L239" i="4"/>
  <c r="L238" i="4" s="1"/>
  <c r="L237" i="4" s="1"/>
  <c r="L221" i="4"/>
  <c r="L216" i="4"/>
  <c r="L206" i="4"/>
  <c r="L200" i="4"/>
  <c r="L162" i="4"/>
  <c r="L143" i="4"/>
  <c r="L137" i="4"/>
  <c r="L136" i="4" s="1"/>
  <c r="L120" i="4"/>
  <c r="L117" i="4"/>
  <c r="L110" i="4"/>
  <c r="L108" i="4"/>
  <c r="L106" i="4"/>
  <c r="L96" i="4"/>
  <c r="L93" i="4" s="1"/>
  <c r="L88" i="4"/>
  <c r="L86" i="4" s="1"/>
  <c r="L41" i="4"/>
  <c r="L40" i="4" s="1"/>
  <c r="L35" i="4"/>
  <c r="L33" i="4"/>
  <c r="L31" i="4"/>
  <c r="L21" i="4"/>
  <c r="L16" i="4"/>
  <c r="M11" i="3"/>
  <c r="M13" i="3"/>
  <c r="L12" i="3"/>
  <c r="M12" i="3" s="1"/>
  <c r="L10" i="3"/>
  <c r="L9" i="3" s="1"/>
  <c r="L6" i="3" s="1"/>
  <c r="M6" i="3" s="1"/>
  <c r="M16" i="2"/>
  <c r="L15" i="2"/>
  <c r="L13" i="2" s="1"/>
  <c r="L12" i="2" s="1"/>
  <c r="L9" i="2"/>
  <c r="L8" i="2" s="1"/>
  <c r="L78" i="1"/>
  <c r="M12" i="1"/>
  <c r="M22" i="1"/>
  <c r="M29" i="1"/>
  <c r="M30" i="1"/>
  <c r="M31" i="1"/>
  <c r="M34" i="1"/>
  <c r="M35" i="1"/>
  <c r="M37" i="1"/>
  <c r="M41" i="1"/>
  <c r="M43" i="1"/>
  <c r="M44" i="1"/>
  <c r="M45" i="1"/>
  <c r="M46" i="1"/>
  <c r="M49" i="1"/>
  <c r="M54" i="1"/>
  <c r="M55" i="1"/>
  <c r="M56" i="1"/>
  <c r="M66" i="1"/>
  <c r="M71" i="1"/>
  <c r="M74" i="1"/>
  <c r="M75" i="1"/>
  <c r="M76" i="1"/>
  <c r="M77" i="1"/>
  <c r="M80" i="1"/>
  <c r="M81" i="1"/>
  <c r="M82" i="1"/>
  <c r="L72" i="1"/>
  <c r="L64" i="1"/>
  <c r="L52" i="1"/>
  <c r="L51" i="1" s="1"/>
  <c r="L48" i="1"/>
  <c r="L39" i="1"/>
  <c r="L36" i="1"/>
  <c r="L33" i="1"/>
  <c r="L27" i="1"/>
  <c r="L26" i="1" s="1"/>
  <c r="L25" i="1" s="1"/>
  <c r="L21" i="1"/>
  <c r="L20" i="1" s="1"/>
  <c r="L15" i="1"/>
  <c r="L14" i="1" s="1"/>
  <c r="L11" i="1"/>
  <c r="L10" i="1" s="1"/>
  <c r="U20" i="18"/>
  <c r="T20" i="18"/>
  <c r="S20" i="18"/>
  <c r="R20" i="18"/>
  <c r="U19" i="18"/>
  <c r="T19" i="18"/>
  <c r="S19" i="18"/>
  <c r="R19" i="18"/>
  <c r="U18" i="18"/>
  <c r="T18" i="18"/>
  <c r="S18" i="18"/>
  <c r="R18" i="18"/>
  <c r="U17" i="18"/>
  <c r="T17" i="18"/>
  <c r="S17" i="18"/>
  <c r="R17" i="18"/>
  <c r="U16" i="18"/>
  <c r="T16" i="18"/>
  <c r="S16" i="18"/>
  <c r="R16" i="18"/>
  <c r="U15" i="18"/>
  <c r="T15" i="18"/>
  <c r="S15" i="18"/>
  <c r="R15" i="18"/>
  <c r="U14" i="18"/>
  <c r="T14" i="18"/>
  <c r="S14" i="18"/>
  <c r="R14" i="18"/>
  <c r="U13" i="18"/>
  <c r="T13" i="18"/>
  <c r="S13" i="18"/>
  <c r="R13" i="18"/>
  <c r="U12" i="18"/>
  <c r="T12" i="18"/>
  <c r="S12" i="18"/>
  <c r="R12" i="18"/>
  <c r="U11" i="18"/>
  <c r="T11" i="18"/>
  <c r="S11" i="18"/>
  <c r="R11" i="18"/>
  <c r="U10" i="18"/>
  <c r="T10" i="18"/>
  <c r="S10" i="18"/>
  <c r="R10" i="18"/>
  <c r="U9" i="18"/>
  <c r="T9" i="18"/>
  <c r="S9" i="18"/>
  <c r="R9" i="18"/>
  <c r="U8" i="18"/>
  <c r="T8" i="18"/>
  <c r="S8" i="18"/>
  <c r="R8" i="18"/>
  <c r="U7" i="18"/>
  <c r="T7" i="18"/>
  <c r="S7" i="18"/>
  <c r="R7" i="18"/>
  <c r="U6" i="18"/>
  <c r="T6" i="18"/>
  <c r="S6" i="18"/>
  <c r="R6" i="18"/>
  <c r="P5" i="18"/>
  <c r="P21" i="18" s="1"/>
  <c r="O5" i="18"/>
  <c r="O21" i="18" s="1"/>
  <c r="N5" i="18"/>
  <c r="N21" i="18" s="1"/>
  <c r="M5" i="18"/>
  <c r="M21" i="18" s="1"/>
  <c r="K5" i="18"/>
  <c r="K21" i="18" s="1"/>
  <c r="J5" i="18"/>
  <c r="J21" i="18" s="1"/>
  <c r="I5" i="18"/>
  <c r="I21" i="18" s="1"/>
  <c r="H5" i="18"/>
  <c r="H21" i="18" s="1"/>
  <c r="F5" i="18"/>
  <c r="F21" i="18" s="1"/>
  <c r="U21" i="18" s="1"/>
  <c r="E5" i="18"/>
  <c r="E21" i="18" s="1"/>
  <c r="T21" i="18" s="1"/>
  <c r="D5" i="18"/>
  <c r="D21" i="18" s="1"/>
  <c r="S21" i="18" s="1"/>
  <c r="C5" i="18"/>
  <c r="C21" i="18" s="1"/>
  <c r="R21" i="18" s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U4" i="18"/>
  <c r="T4" i="18"/>
  <c r="S4" i="18"/>
  <c r="R4" i="18"/>
  <c r="K16" i="17"/>
  <c r="J16" i="17"/>
  <c r="I16" i="17"/>
  <c r="H16" i="17"/>
  <c r="F16" i="17"/>
  <c r="E16" i="17"/>
  <c r="D16" i="17"/>
  <c r="C16" i="17"/>
  <c r="K15" i="17"/>
  <c r="J15" i="17"/>
  <c r="I15" i="17"/>
  <c r="H15" i="17"/>
  <c r="K10" i="17"/>
  <c r="J10" i="17"/>
  <c r="I10" i="17"/>
  <c r="H10" i="17"/>
  <c r="F10" i="17"/>
  <c r="E10" i="17"/>
  <c r="D10" i="17"/>
  <c r="C10" i="17"/>
  <c r="K9" i="17"/>
  <c r="J9" i="17"/>
  <c r="I9" i="17"/>
  <c r="H9" i="17"/>
  <c r="K7" i="17"/>
  <c r="J7" i="17"/>
  <c r="I7" i="17"/>
  <c r="H7" i="17"/>
  <c r="F7" i="17"/>
  <c r="E7" i="17"/>
  <c r="D7" i="17"/>
  <c r="C7" i="17"/>
  <c r="K46" i="16"/>
  <c r="J46" i="16"/>
  <c r="I46" i="16"/>
  <c r="H46" i="16"/>
  <c r="F46" i="16"/>
  <c r="E46" i="16"/>
  <c r="D46" i="16"/>
  <c r="C46" i="16"/>
  <c r="K45" i="16"/>
  <c r="J45" i="16"/>
  <c r="I45" i="16"/>
  <c r="H45" i="16"/>
  <c r="F45" i="16"/>
  <c r="E45" i="16"/>
  <c r="D45" i="16"/>
  <c r="C45" i="16"/>
  <c r="K40" i="16"/>
  <c r="J40" i="16"/>
  <c r="I40" i="16"/>
  <c r="H40" i="16"/>
  <c r="F40" i="16"/>
  <c r="E40" i="16"/>
  <c r="D40" i="16"/>
  <c r="C40" i="16"/>
  <c r="K38" i="16"/>
  <c r="J38" i="16"/>
  <c r="I38" i="16"/>
  <c r="H38" i="16"/>
  <c r="F38" i="16"/>
  <c r="E38" i="16"/>
  <c r="D38" i="16"/>
  <c r="C38" i="16"/>
  <c r="K32" i="16"/>
  <c r="J32" i="16"/>
  <c r="I32" i="16"/>
  <c r="H32" i="16"/>
  <c r="F32" i="16"/>
  <c r="E32" i="16"/>
  <c r="D32" i="16"/>
  <c r="C32" i="16"/>
  <c r="K23" i="16"/>
  <c r="K20" i="16" s="1"/>
  <c r="J23" i="16"/>
  <c r="J20" i="16" s="1"/>
  <c r="I23" i="16"/>
  <c r="I20" i="16" s="1"/>
  <c r="I14" i="16" s="1"/>
  <c r="I4" i="16" s="1"/>
  <c r="H23" i="16"/>
  <c r="H20" i="16" s="1"/>
  <c r="E23" i="16"/>
  <c r="D23" i="16"/>
  <c r="C23" i="16"/>
  <c r="F20" i="16"/>
  <c r="E20" i="16"/>
  <c r="D20" i="16"/>
  <c r="C20" i="16"/>
  <c r="K15" i="16"/>
  <c r="J15" i="16"/>
  <c r="I15" i="16"/>
  <c r="H15" i="16"/>
  <c r="F15" i="16"/>
  <c r="E15" i="16"/>
  <c r="D15" i="16"/>
  <c r="D14" i="16" s="1"/>
  <c r="D4" i="16" s="1"/>
  <c r="C15" i="16"/>
  <c r="K276" i="15"/>
  <c r="J276" i="15"/>
  <c r="I276" i="15"/>
  <c r="H276" i="15"/>
  <c r="F276" i="15"/>
  <c r="E276" i="15"/>
  <c r="D276" i="15"/>
  <c r="C276" i="15"/>
  <c r="K275" i="15"/>
  <c r="J275" i="15"/>
  <c r="I275" i="15"/>
  <c r="H275" i="15"/>
  <c r="F275" i="15"/>
  <c r="E275" i="15"/>
  <c r="D275" i="15"/>
  <c r="C275" i="15"/>
  <c r="K274" i="15"/>
  <c r="J274" i="15"/>
  <c r="I274" i="15"/>
  <c r="H274" i="15"/>
  <c r="F274" i="15"/>
  <c r="E274" i="15"/>
  <c r="D274" i="15"/>
  <c r="C274" i="15"/>
  <c r="K244" i="15"/>
  <c r="J244" i="15"/>
  <c r="I244" i="15"/>
  <c r="H244" i="15"/>
  <c r="F244" i="15"/>
  <c r="E244" i="15"/>
  <c r="D244" i="15"/>
  <c r="C244" i="15"/>
  <c r="K243" i="15"/>
  <c r="J243" i="15"/>
  <c r="I243" i="15"/>
  <c r="H243" i="15"/>
  <c r="F243" i="15"/>
  <c r="E243" i="15"/>
  <c r="D243" i="15"/>
  <c r="C243" i="15"/>
  <c r="K234" i="15"/>
  <c r="J234" i="15"/>
  <c r="I234" i="15"/>
  <c r="H234" i="15"/>
  <c r="F234" i="15"/>
  <c r="E234" i="15"/>
  <c r="D234" i="15"/>
  <c r="C234" i="15"/>
  <c r="K231" i="15"/>
  <c r="M231" i="15" s="1"/>
  <c r="J231" i="15"/>
  <c r="I231" i="15"/>
  <c r="H231" i="15"/>
  <c r="F231" i="15"/>
  <c r="E231" i="15"/>
  <c r="D231" i="15"/>
  <c r="C231" i="15"/>
  <c r="K229" i="15"/>
  <c r="J229" i="15"/>
  <c r="I229" i="15"/>
  <c r="H229" i="15"/>
  <c r="F229" i="15"/>
  <c r="E229" i="15"/>
  <c r="D229" i="15"/>
  <c r="C229" i="15"/>
  <c r="K222" i="15"/>
  <c r="J222" i="15"/>
  <c r="I222" i="15"/>
  <c r="H222" i="15"/>
  <c r="F222" i="15"/>
  <c r="E222" i="15"/>
  <c r="D222" i="15"/>
  <c r="C222" i="15"/>
  <c r="K218" i="15"/>
  <c r="J218" i="15"/>
  <c r="I218" i="15"/>
  <c r="H218" i="15"/>
  <c r="F218" i="15"/>
  <c r="E218" i="15"/>
  <c r="D218" i="15"/>
  <c r="C218" i="15"/>
  <c r="K217" i="15"/>
  <c r="J217" i="15"/>
  <c r="I217" i="15"/>
  <c r="H217" i="15"/>
  <c r="F217" i="15"/>
  <c r="E217" i="15"/>
  <c r="D217" i="15"/>
  <c r="C217" i="15"/>
  <c r="K209" i="15"/>
  <c r="J209" i="15"/>
  <c r="I209" i="15"/>
  <c r="H209" i="15"/>
  <c r="F209" i="15"/>
  <c r="E209" i="15"/>
  <c r="D209" i="15"/>
  <c r="C209" i="15"/>
  <c r="K206" i="15"/>
  <c r="J206" i="15"/>
  <c r="I206" i="15"/>
  <c r="H206" i="15"/>
  <c r="F206" i="15"/>
  <c r="E206" i="15"/>
  <c r="D206" i="15"/>
  <c r="C206" i="15"/>
  <c r="K202" i="15"/>
  <c r="J202" i="15"/>
  <c r="I202" i="15"/>
  <c r="H202" i="15"/>
  <c r="F202" i="15"/>
  <c r="E202" i="15"/>
  <c r="D202" i="15"/>
  <c r="C202" i="15"/>
  <c r="K200" i="15"/>
  <c r="J200" i="15"/>
  <c r="I200" i="15"/>
  <c r="H200" i="15"/>
  <c r="F200" i="15"/>
  <c r="E200" i="15"/>
  <c r="D200" i="15"/>
  <c r="C200" i="15"/>
  <c r="K199" i="15"/>
  <c r="J199" i="15"/>
  <c r="I199" i="15"/>
  <c r="H199" i="15"/>
  <c r="F199" i="15"/>
  <c r="E199" i="15"/>
  <c r="D199" i="15"/>
  <c r="C199" i="15"/>
  <c r="K163" i="15"/>
  <c r="J163" i="15"/>
  <c r="I163" i="15"/>
  <c r="H163" i="15"/>
  <c r="F163" i="15"/>
  <c r="E163" i="15"/>
  <c r="D163" i="15"/>
  <c r="C163" i="15"/>
  <c r="K162" i="15"/>
  <c r="J162" i="15"/>
  <c r="I162" i="15"/>
  <c r="H162" i="15"/>
  <c r="F162" i="15"/>
  <c r="E162" i="15"/>
  <c r="D162" i="15"/>
  <c r="C162" i="15"/>
  <c r="K161" i="15"/>
  <c r="J161" i="15"/>
  <c r="I161" i="15"/>
  <c r="H161" i="15"/>
  <c r="F161" i="15"/>
  <c r="E161" i="15"/>
  <c r="D161" i="15"/>
  <c r="C161" i="15"/>
  <c r="K135" i="15"/>
  <c r="J135" i="15"/>
  <c r="I135" i="15"/>
  <c r="H135" i="15"/>
  <c r="F135" i="15"/>
  <c r="E135" i="15"/>
  <c r="D135" i="15"/>
  <c r="C135" i="15"/>
  <c r="K134" i="15"/>
  <c r="J134" i="15"/>
  <c r="I134" i="15"/>
  <c r="H134" i="15"/>
  <c r="F134" i="15"/>
  <c r="E134" i="15"/>
  <c r="D134" i="15"/>
  <c r="C134" i="15"/>
  <c r="K123" i="15"/>
  <c r="J123" i="15"/>
  <c r="I123" i="15"/>
  <c r="H123" i="15"/>
  <c r="F123" i="15"/>
  <c r="E123" i="15"/>
  <c r="D123" i="15"/>
  <c r="C123" i="15"/>
  <c r="K121" i="15"/>
  <c r="J121" i="15"/>
  <c r="I121" i="15"/>
  <c r="H121" i="15"/>
  <c r="F121" i="15"/>
  <c r="E121" i="15"/>
  <c r="D121" i="15"/>
  <c r="C121" i="15"/>
  <c r="K114" i="15"/>
  <c r="J114" i="15"/>
  <c r="I114" i="15"/>
  <c r="H114" i="15"/>
  <c r="F114" i="15"/>
  <c r="E114" i="15"/>
  <c r="D114" i="15"/>
  <c r="C114" i="15"/>
  <c r="K111" i="15"/>
  <c r="J111" i="15"/>
  <c r="I111" i="15"/>
  <c r="H111" i="15"/>
  <c r="F111" i="15"/>
  <c r="E111" i="15"/>
  <c r="D111" i="15"/>
  <c r="C111" i="15"/>
  <c r="K107" i="15"/>
  <c r="J107" i="15"/>
  <c r="I107" i="15"/>
  <c r="H107" i="15"/>
  <c r="F107" i="15"/>
  <c r="E107" i="15"/>
  <c r="D107" i="15"/>
  <c r="C107" i="15"/>
  <c r="K105" i="15"/>
  <c r="J105" i="15"/>
  <c r="I105" i="15"/>
  <c r="H105" i="15"/>
  <c r="F105" i="15"/>
  <c r="E105" i="15"/>
  <c r="D105" i="15"/>
  <c r="C105" i="15"/>
  <c r="K104" i="15"/>
  <c r="J104" i="15"/>
  <c r="I104" i="15"/>
  <c r="H104" i="15"/>
  <c r="F104" i="15"/>
  <c r="E104" i="15"/>
  <c r="D104" i="15"/>
  <c r="C104" i="15"/>
  <c r="K95" i="15"/>
  <c r="J95" i="15"/>
  <c r="I95" i="15"/>
  <c r="H95" i="15"/>
  <c r="F95" i="15"/>
  <c r="E95" i="15"/>
  <c r="D95" i="15"/>
  <c r="C95" i="15"/>
  <c r="K92" i="15"/>
  <c r="J92" i="15"/>
  <c r="I92" i="15"/>
  <c r="H92" i="15"/>
  <c r="F92" i="15"/>
  <c r="E92" i="15"/>
  <c r="D92" i="15"/>
  <c r="C92" i="15"/>
  <c r="K87" i="15"/>
  <c r="J87" i="15"/>
  <c r="I87" i="15"/>
  <c r="H87" i="15"/>
  <c r="F87" i="15"/>
  <c r="E87" i="15"/>
  <c r="D87" i="15"/>
  <c r="C87" i="15"/>
  <c r="K85" i="15"/>
  <c r="J85" i="15"/>
  <c r="I85" i="15"/>
  <c r="H85" i="15"/>
  <c r="F85" i="15"/>
  <c r="E85" i="15"/>
  <c r="D85" i="15"/>
  <c r="C85" i="15"/>
  <c r="K84" i="15"/>
  <c r="J84" i="15"/>
  <c r="I84" i="15"/>
  <c r="H84" i="15"/>
  <c r="F84" i="15"/>
  <c r="E84" i="15"/>
  <c r="D84" i="15"/>
  <c r="C84" i="15"/>
  <c r="K68" i="15"/>
  <c r="J68" i="15"/>
  <c r="I68" i="15"/>
  <c r="H68" i="15"/>
  <c r="F68" i="15"/>
  <c r="E68" i="15"/>
  <c r="D68" i="15"/>
  <c r="C68" i="15"/>
  <c r="K67" i="15"/>
  <c r="J67" i="15"/>
  <c r="I67" i="15"/>
  <c r="H67" i="15"/>
  <c r="F67" i="15"/>
  <c r="E67" i="15"/>
  <c r="D67" i="15"/>
  <c r="C67" i="15"/>
  <c r="K56" i="15"/>
  <c r="J56" i="15"/>
  <c r="I56" i="15"/>
  <c r="H56" i="15"/>
  <c r="F56" i="15"/>
  <c r="E56" i="15"/>
  <c r="D56" i="15"/>
  <c r="C56" i="15"/>
  <c r="K54" i="15"/>
  <c r="J54" i="15"/>
  <c r="I54" i="15"/>
  <c r="H54" i="15"/>
  <c r="F54" i="15"/>
  <c r="E54" i="15"/>
  <c r="D54" i="15"/>
  <c r="C54" i="15"/>
  <c r="K52" i="15"/>
  <c r="J52" i="15"/>
  <c r="I52" i="15"/>
  <c r="H52" i="15"/>
  <c r="F52" i="15"/>
  <c r="E52" i="15"/>
  <c r="D52" i="15"/>
  <c r="C52" i="15"/>
  <c r="K45" i="15"/>
  <c r="J45" i="15"/>
  <c r="I45" i="15"/>
  <c r="H45" i="15"/>
  <c r="F45" i="15"/>
  <c r="E45" i="15"/>
  <c r="D45" i="15"/>
  <c r="C45" i="15"/>
  <c r="K38" i="15"/>
  <c r="J38" i="15"/>
  <c r="I38" i="15"/>
  <c r="H38" i="15"/>
  <c r="F38" i="15"/>
  <c r="E38" i="15"/>
  <c r="D38" i="15"/>
  <c r="C38" i="15"/>
  <c r="K35" i="15"/>
  <c r="J35" i="15"/>
  <c r="I35" i="15"/>
  <c r="H35" i="15"/>
  <c r="F35" i="15"/>
  <c r="E35" i="15"/>
  <c r="D35" i="15"/>
  <c r="C35" i="15"/>
  <c r="K34" i="15"/>
  <c r="J34" i="15"/>
  <c r="I34" i="15"/>
  <c r="H34" i="15"/>
  <c r="F34" i="15"/>
  <c r="E34" i="15"/>
  <c r="D34" i="15"/>
  <c r="C34" i="15"/>
  <c r="K25" i="15"/>
  <c r="J25" i="15"/>
  <c r="I25" i="15"/>
  <c r="H25" i="15"/>
  <c r="F25" i="15"/>
  <c r="E25" i="15"/>
  <c r="D25" i="15"/>
  <c r="C25" i="15"/>
  <c r="K22" i="15"/>
  <c r="J22" i="15"/>
  <c r="I22" i="15"/>
  <c r="H22" i="15"/>
  <c r="F22" i="15"/>
  <c r="E22" i="15"/>
  <c r="D22" i="15"/>
  <c r="C22" i="15"/>
  <c r="K17" i="15"/>
  <c r="J17" i="15"/>
  <c r="I17" i="15"/>
  <c r="H17" i="15"/>
  <c r="F17" i="15"/>
  <c r="E17" i="15"/>
  <c r="D17" i="15"/>
  <c r="C17" i="15"/>
  <c r="K15" i="15"/>
  <c r="J15" i="15"/>
  <c r="I15" i="15"/>
  <c r="H15" i="15"/>
  <c r="F15" i="15"/>
  <c r="E15" i="15"/>
  <c r="D15" i="15"/>
  <c r="C15" i="15"/>
  <c r="K14" i="15"/>
  <c r="J14" i="15"/>
  <c r="I14" i="15"/>
  <c r="H14" i="15"/>
  <c r="F14" i="15"/>
  <c r="E14" i="15"/>
  <c r="D14" i="15"/>
  <c r="C14" i="15"/>
  <c r="K4" i="15"/>
  <c r="J4" i="15"/>
  <c r="I4" i="15"/>
  <c r="H4" i="15"/>
  <c r="F4" i="15"/>
  <c r="E4" i="15"/>
  <c r="D4" i="15"/>
  <c r="C4" i="15"/>
  <c r="K163" i="14"/>
  <c r="J163" i="14"/>
  <c r="I163" i="14"/>
  <c r="H163" i="14"/>
  <c r="F163" i="14"/>
  <c r="E163" i="14"/>
  <c r="D163" i="14"/>
  <c r="C163" i="14"/>
  <c r="K162" i="14"/>
  <c r="J162" i="14"/>
  <c r="I162" i="14"/>
  <c r="H162" i="14"/>
  <c r="F162" i="14"/>
  <c r="E162" i="14"/>
  <c r="D162" i="14"/>
  <c r="C162" i="14"/>
  <c r="K161" i="14"/>
  <c r="J161" i="14"/>
  <c r="I161" i="14"/>
  <c r="H161" i="14"/>
  <c r="F161" i="14"/>
  <c r="E161" i="14"/>
  <c r="D161" i="14"/>
  <c r="C161" i="14"/>
  <c r="K133" i="14"/>
  <c r="J133" i="14"/>
  <c r="I133" i="14"/>
  <c r="H133" i="14"/>
  <c r="F133" i="14"/>
  <c r="E133" i="14"/>
  <c r="D133" i="14"/>
  <c r="C133" i="14"/>
  <c r="K132" i="14"/>
  <c r="J132" i="14"/>
  <c r="I132" i="14"/>
  <c r="H132" i="14"/>
  <c r="F132" i="14"/>
  <c r="E132" i="14"/>
  <c r="D132" i="14"/>
  <c r="C132" i="14"/>
  <c r="K131" i="14"/>
  <c r="J131" i="14"/>
  <c r="I131" i="14"/>
  <c r="H131" i="14"/>
  <c r="F131" i="14"/>
  <c r="E131" i="14"/>
  <c r="D131" i="14"/>
  <c r="C131" i="14"/>
  <c r="K128" i="14"/>
  <c r="J128" i="14"/>
  <c r="I128" i="14"/>
  <c r="H128" i="14"/>
  <c r="F128" i="14"/>
  <c r="E128" i="14"/>
  <c r="D128" i="14"/>
  <c r="C128" i="14"/>
  <c r="K124" i="14"/>
  <c r="J124" i="14"/>
  <c r="I124" i="14"/>
  <c r="H124" i="14"/>
  <c r="F124" i="14"/>
  <c r="E124" i="14"/>
  <c r="D124" i="14"/>
  <c r="C124" i="14"/>
  <c r="K123" i="14"/>
  <c r="J123" i="14"/>
  <c r="I123" i="14"/>
  <c r="H123" i="14"/>
  <c r="F123" i="14"/>
  <c r="E123" i="14"/>
  <c r="D123" i="14"/>
  <c r="C123" i="14"/>
  <c r="K122" i="14"/>
  <c r="J122" i="14"/>
  <c r="I122" i="14"/>
  <c r="H122" i="14"/>
  <c r="F122" i="14"/>
  <c r="E122" i="14"/>
  <c r="D122" i="14"/>
  <c r="C122" i="14"/>
  <c r="K103" i="14"/>
  <c r="J103" i="14"/>
  <c r="I103" i="14"/>
  <c r="H103" i="14"/>
  <c r="F103" i="14"/>
  <c r="E103" i="14"/>
  <c r="D103" i="14"/>
  <c r="C103" i="14"/>
  <c r="K102" i="14"/>
  <c r="J102" i="14"/>
  <c r="I102" i="14"/>
  <c r="H102" i="14"/>
  <c r="F102" i="14"/>
  <c r="E102" i="14"/>
  <c r="D102" i="14"/>
  <c r="C102" i="14"/>
  <c r="K101" i="14"/>
  <c r="J101" i="14"/>
  <c r="I101" i="14"/>
  <c r="H101" i="14"/>
  <c r="F101" i="14"/>
  <c r="E101" i="14"/>
  <c r="D101" i="14"/>
  <c r="C101" i="14"/>
  <c r="K97" i="14"/>
  <c r="J97" i="14"/>
  <c r="I97" i="14"/>
  <c r="H97" i="14"/>
  <c r="F97" i="14"/>
  <c r="E97" i="14"/>
  <c r="D97" i="14"/>
  <c r="C97" i="14"/>
  <c r="K95" i="14"/>
  <c r="J95" i="14"/>
  <c r="I95" i="14"/>
  <c r="H95" i="14"/>
  <c r="F95" i="14"/>
  <c r="E95" i="14"/>
  <c r="D95" i="14"/>
  <c r="C95" i="14"/>
  <c r="K94" i="14"/>
  <c r="J94" i="14"/>
  <c r="I94" i="14"/>
  <c r="H94" i="14"/>
  <c r="F94" i="14"/>
  <c r="E94" i="14"/>
  <c r="D94" i="14"/>
  <c r="C94" i="14"/>
  <c r="K89" i="14"/>
  <c r="J89" i="14"/>
  <c r="J87" i="14" s="1"/>
  <c r="J86" i="14" s="1"/>
  <c r="I89" i="14"/>
  <c r="H89" i="14"/>
  <c r="H87" i="14" s="1"/>
  <c r="H86" i="14" s="1"/>
  <c r="F89" i="14"/>
  <c r="D89" i="14"/>
  <c r="C89" i="14"/>
  <c r="K87" i="14"/>
  <c r="I87" i="14"/>
  <c r="F87" i="14"/>
  <c r="E87" i="14"/>
  <c r="D87" i="14"/>
  <c r="D86" i="14" s="1"/>
  <c r="D4" i="14" s="1"/>
  <c r="C87" i="14"/>
  <c r="K86" i="14"/>
  <c r="I86" i="14"/>
  <c r="F86" i="14"/>
  <c r="K56" i="14"/>
  <c r="J56" i="14"/>
  <c r="I56" i="14"/>
  <c r="H56" i="14"/>
  <c r="F56" i="14"/>
  <c r="E56" i="14"/>
  <c r="D56" i="14"/>
  <c r="C56" i="14"/>
  <c r="K55" i="14"/>
  <c r="J55" i="14"/>
  <c r="I55" i="14"/>
  <c r="H55" i="14"/>
  <c r="F55" i="14"/>
  <c r="E55" i="14"/>
  <c r="D55" i="14"/>
  <c r="C55" i="14"/>
  <c r="K52" i="14"/>
  <c r="J52" i="14"/>
  <c r="I52" i="14"/>
  <c r="H52" i="14"/>
  <c r="F52" i="14"/>
  <c r="E52" i="14"/>
  <c r="D52" i="14"/>
  <c r="C52" i="14"/>
  <c r="K51" i="14"/>
  <c r="J51" i="14"/>
  <c r="I51" i="14"/>
  <c r="H51" i="14"/>
  <c r="F51" i="14"/>
  <c r="E51" i="14"/>
  <c r="D51" i="14"/>
  <c r="C51" i="14"/>
  <c r="K46" i="14"/>
  <c r="J46" i="14"/>
  <c r="I46" i="14"/>
  <c r="H46" i="14"/>
  <c r="F46" i="14"/>
  <c r="E46" i="14"/>
  <c r="D46" i="14"/>
  <c r="C46" i="14"/>
  <c r="K45" i="14"/>
  <c r="J45" i="14"/>
  <c r="I45" i="14"/>
  <c r="H45" i="14"/>
  <c r="F45" i="14"/>
  <c r="E45" i="14"/>
  <c r="D45" i="14"/>
  <c r="C45" i="14"/>
  <c r="K44" i="14"/>
  <c r="J44" i="14"/>
  <c r="I44" i="14"/>
  <c r="H44" i="14"/>
  <c r="F44" i="14"/>
  <c r="E44" i="14"/>
  <c r="D44" i="14"/>
  <c r="C44" i="14"/>
  <c r="K32" i="14"/>
  <c r="J32" i="14"/>
  <c r="I32" i="14"/>
  <c r="H32" i="14"/>
  <c r="F32" i="14"/>
  <c r="E32" i="14"/>
  <c r="D32" i="14"/>
  <c r="C32" i="14"/>
  <c r="K29" i="14"/>
  <c r="J29" i="14"/>
  <c r="I29" i="14"/>
  <c r="H29" i="14"/>
  <c r="F29" i="14"/>
  <c r="E29" i="14"/>
  <c r="D29" i="14"/>
  <c r="C29" i="14"/>
  <c r="K28" i="14"/>
  <c r="J28" i="14"/>
  <c r="I28" i="14"/>
  <c r="H28" i="14"/>
  <c r="F28" i="14"/>
  <c r="E28" i="14"/>
  <c r="D28" i="14"/>
  <c r="C28" i="14"/>
  <c r="K24" i="14"/>
  <c r="J24" i="14"/>
  <c r="I24" i="14"/>
  <c r="H24" i="14"/>
  <c r="F24" i="14"/>
  <c r="E24" i="14"/>
  <c r="D24" i="14"/>
  <c r="C24" i="14"/>
  <c r="K22" i="14"/>
  <c r="J22" i="14"/>
  <c r="I22" i="14"/>
  <c r="H22" i="14"/>
  <c r="F22" i="14"/>
  <c r="E22" i="14"/>
  <c r="D22" i="14"/>
  <c r="C22" i="14"/>
  <c r="K19" i="14"/>
  <c r="J19" i="14"/>
  <c r="I19" i="14"/>
  <c r="H19" i="14"/>
  <c r="F19" i="14"/>
  <c r="E19" i="14"/>
  <c r="D19" i="14"/>
  <c r="C19" i="14"/>
  <c r="K16" i="14"/>
  <c r="J16" i="14"/>
  <c r="I16" i="14"/>
  <c r="H16" i="14"/>
  <c r="F16" i="14"/>
  <c r="E16" i="14"/>
  <c r="D16" i="14"/>
  <c r="C16" i="14"/>
  <c r="K15" i="14"/>
  <c r="J15" i="14"/>
  <c r="I15" i="14"/>
  <c r="H15" i="14"/>
  <c r="F15" i="14"/>
  <c r="E15" i="14"/>
  <c r="D15" i="14"/>
  <c r="C15" i="14"/>
  <c r="K14" i="14"/>
  <c r="J14" i="14"/>
  <c r="I14" i="14"/>
  <c r="H14" i="14"/>
  <c r="F14" i="14"/>
  <c r="E14" i="14"/>
  <c r="D14" i="14"/>
  <c r="C14" i="14"/>
  <c r="K4" i="14"/>
  <c r="I4" i="14"/>
  <c r="F4" i="14"/>
  <c r="K114" i="13"/>
  <c r="J114" i="13"/>
  <c r="I114" i="13"/>
  <c r="H114" i="13"/>
  <c r="F114" i="13"/>
  <c r="E114" i="13"/>
  <c r="D114" i="13"/>
  <c r="C114" i="13"/>
  <c r="K113" i="13"/>
  <c r="J113" i="13"/>
  <c r="I113" i="13"/>
  <c r="H113" i="13"/>
  <c r="F113" i="13"/>
  <c r="E113" i="13"/>
  <c r="D113" i="13"/>
  <c r="C113" i="13"/>
  <c r="K112" i="13"/>
  <c r="J112" i="13"/>
  <c r="I112" i="13"/>
  <c r="H112" i="13"/>
  <c r="F112" i="13"/>
  <c r="E112" i="13"/>
  <c r="D112" i="13"/>
  <c r="C112" i="13"/>
  <c r="K108" i="13"/>
  <c r="J108" i="13"/>
  <c r="I108" i="13"/>
  <c r="H108" i="13"/>
  <c r="F108" i="13"/>
  <c r="E108" i="13"/>
  <c r="D108" i="13"/>
  <c r="C108" i="13"/>
  <c r="K106" i="13"/>
  <c r="J106" i="13"/>
  <c r="I106" i="13"/>
  <c r="H106" i="13"/>
  <c r="F106" i="13"/>
  <c r="E106" i="13"/>
  <c r="D106" i="13"/>
  <c r="C106" i="13"/>
  <c r="K104" i="13"/>
  <c r="J104" i="13"/>
  <c r="I104" i="13"/>
  <c r="H104" i="13"/>
  <c r="F104" i="13"/>
  <c r="E104" i="13"/>
  <c r="D104" i="13"/>
  <c r="C104" i="13"/>
  <c r="K100" i="13"/>
  <c r="J100" i="13"/>
  <c r="I100" i="13"/>
  <c r="H100" i="13"/>
  <c r="F100" i="13"/>
  <c r="E100" i="13"/>
  <c r="D100" i="13"/>
  <c r="C100" i="13"/>
  <c r="K99" i="13"/>
  <c r="J99" i="13"/>
  <c r="I99" i="13"/>
  <c r="H99" i="13"/>
  <c r="F99" i="13"/>
  <c r="E99" i="13"/>
  <c r="D99" i="13"/>
  <c r="C99" i="13"/>
  <c r="K91" i="13"/>
  <c r="J91" i="13"/>
  <c r="I91" i="13"/>
  <c r="H91" i="13"/>
  <c r="F91" i="13"/>
  <c r="E91" i="13"/>
  <c r="D91" i="13"/>
  <c r="C91" i="13"/>
  <c r="K88" i="13"/>
  <c r="J88" i="13"/>
  <c r="I88" i="13"/>
  <c r="H88" i="13"/>
  <c r="F88" i="13"/>
  <c r="E88" i="13"/>
  <c r="D88" i="13"/>
  <c r="C88" i="13"/>
  <c r="K87" i="13"/>
  <c r="J87" i="13"/>
  <c r="I87" i="13"/>
  <c r="H87" i="13"/>
  <c r="F87" i="13"/>
  <c r="E87" i="13"/>
  <c r="D87" i="13"/>
  <c r="C87" i="13"/>
  <c r="K58" i="13"/>
  <c r="J58" i="13"/>
  <c r="I58" i="13"/>
  <c r="H58" i="13"/>
  <c r="F58" i="13"/>
  <c r="E58" i="13"/>
  <c r="D58" i="13"/>
  <c r="C58" i="13"/>
  <c r="K57" i="13"/>
  <c r="J57" i="13"/>
  <c r="I57" i="13"/>
  <c r="H57" i="13"/>
  <c r="F57" i="13"/>
  <c r="E57" i="13"/>
  <c r="D57" i="13"/>
  <c r="C57" i="13"/>
  <c r="K46" i="13"/>
  <c r="J46" i="13"/>
  <c r="I46" i="13"/>
  <c r="H46" i="13"/>
  <c r="F46" i="13"/>
  <c r="E46" i="13"/>
  <c r="D46" i="13"/>
  <c r="C46" i="13"/>
  <c r="K43" i="13"/>
  <c r="J43" i="13"/>
  <c r="I43" i="13"/>
  <c r="H43" i="13"/>
  <c r="F43" i="13"/>
  <c r="E43" i="13"/>
  <c r="D43" i="13"/>
  <c r="C43" i="13"/>
  <c r="K39" i="13"/>
  <c r="J39" i="13"/>
  <c r="I39" i="13"/>
  <c r="H39" i="13"/>
  <c r="F39" i="13"/>
  <c r="E39" i="13"/>
  <c r="D39" i="13"/>
  <c r="C39" i="13"/>
  <c r="K35" i="13"/>
  <c r="J35" i="13"/>
  <c r="I35" i="13"/>
  <c r="H35" i="13"/>
  <c r="F35" i="13"/>
  <c r="E35" i="13"/>
  <c r="D35" i="13"/>
  <c r="C35" i="13"/>
  <c r="K34" i="13"/>
  <c r="J34" i="13"/>
  <c r="I34" i="13"/>
  <c r="H34" i="13"/>
  <c r="F34" i="13"/>
  <c r="E34" i="13"/>
  <c r="D34" i="13"/>
  <c r="C34" i="13"/>
  <c r="K26" i="13"/>
  <c r="J26" i="13"/>
  <c r="I26" i="13"/>
  <c r="H26" i="13"/>
  <c r="F26" i="13"/>
  <c r="E26" i="13"/>
  <c r="D26" i="13"/>
  <c r="C26" i="13"/>
  <c r="K23" i="13"/>
  <c r="J23" i="13"/>
  <c r="I23" i="13"/>
  <c r="H23" i="13"/>
  <c r="F23" i="13"/>
  <c r="E23" i="13"/>
  <c r="D23" i="13"/>
  <c r="C23" i="13"/>
  <c r="K18" i="13"/>
  <c r="J18" i="13"/>
  <c r="I18" i="13"/>
  <c r="H18" i="13"/>
  <c r="F18" i="13"/>
  <c r="E18" i="13"/>
  <c r="D18" i="13"/>
  <c r="C18" i="13"/>
  <c r="K16" i="13"/>
  <c r="J16" i="13"/>
  <c r="I16" i="13"/>
  <c r="H16" i="13"/>
  <c r="F16" i="13"/>
  <c r="E16" i="13"/>
  <c r="D16" i="13"/>
  <c r="C16" i="13"/>
  <c r="K15" i="13"/>
  <c r="J15" i="13"/>
  <c r="I15" i="13"/>
  <c r="H15" i="13"/>
  <c r="F15" i="13"/>
  <c r="E15" i="13"/>
  <c r="D15" i="13"/>
  <c r="C15" i="13"/>
  <c r="K5" i="13"/>
  <c r="J5" i="13"/>
  <c r="I5" i="13"/>
  <c r="H5" i="13"/>
  <c r="F5" i="13"/>
  <c r="E5" i="13"/>
  <c r="D5" i="13"/>
  <c r="C5" i="13"/>
  <c r="K4" i="13"/>
  <c r="J4" i="13"/>
  <c r="I4" i="13"/>
  <c r="H4" i="13"/>
  <c r="F4" i="13"/>
  <c r="E4" i="13"/>
  <c r="D4" i="13"/>
  <c r="C4" i="13"/>
  <c r="K49" i="12"/>
  <c r="J49" i="12"/>
  <c r="I49" i="12"/>
  <c r="H49" i="12"/>
  <c r="F49" i="12"/>
  <c r="E49" i="12"/>
  <c r="D49" i="12"/>
  <c r="C49" i="12"/>
  <c r="K48" i="12"/>
  <c r="J48" i="12"/>
  <c r="I48" i="12"/>
  <c r="H48" i="12"/>
  <c r="F48" i="12"/>
  <c r="E48" i="12"/>
  <c r="D48" i="12"/>
  <c r="C48" i="12"/>
  <c r="K47" i="12"/>
  <c r="J47" i="12"/>
  <c r="I47" i="12"/>
  <c r="H47" i="12"/>
  <c r="F47" i="12"/>
  <c r="E47" i="12"/>
  <c r="D47" i="12"/>
  <c r="C47" i="12"/>
  <c r="K16" i="12"/>
  <c r="J16" i="12"/>
  <c r="I16" i="12"/>
  <c r="H16" i="12"/>
  <c r="F16" i="12"/>
  <c r="E16" i="12"/>
  <c r="D16" i="12"/>
  <c r="C16" i="12"/>
  <c r="K15" i="12"/>
  <c r="J15" i="12"/>
  <c r="I15" i="12"/>
  <c r="H15" i="12"/>
  <c r="F15" i="12"/>
  <c r="E15" i="12"/>
  <c r="D15" i="12"/>
  <c r="C15" i="12"/>
  <c r="K14" i="12"/>
  <c r="J14" i="12"/>
  <c r="I14" i="12"/>
  <c r="H14" i="12"/>
  <c r="F14" i="12"/>
  <c r="E14" i="12"/>
  <c r="D14" i="12"/>
  <c r="C14" i="12"/>
  <c r="K4" i="12"/>
  <c r="J4" i="12"/>
  <c r="I4" i="12"/>
  <c r="H4" i="12"/>
  <c r="F4" i="12"/>
  <c r="E4" i="12"/>
  <c r="D4" i="12"/>
  <c r="C4" i="12"/>
  <c r="K16" i="11"/>
  <c r="J16" i="11"/>
  <c r="I16" i="11"/>
  <c r="H16" i="11"/>
  <c r="F16" i="11"/>
  <c r="E16" i="11"/>
  <c r="D16" i="11"/>
  <c r="C16" i="11"/>
  <c r="K14" i="11"/>
  <c r="J14" i="11"/>
  <c r="I14" i="11"/>
  <c r="H14" i="11"/>
  <c r="F14" i="11"/>
  <c r="E14" i="11"/>
  <c r="D14" i="11"/>
  <c r="C14" i="11"/>
  <c r="K4" i="11"/>
  <c r="J4" i="11"/>
  <c r="I4" i="11"/>
  <c r="H4" i="11"/>
  <c r="F4" i="11"/>
  <c r="E4" i="11"/>
  <c r="D4" i="11"/>
  <c r="C4" i="11"/>
  <c r="K13" i="10"/>
  <c r="J13" i="10"/>
  <c r="I13" i="10"/>
  <c r="H13" i="10"/>
  <c r="F13" i="10"/>
  <c r="E13" i="10"/>
  <c r="D13" i="10"/>
  <c r="C13" i="10"/>
  <c r="K12" i="10"/>
  <c r="J12" i="10"/>
  <c r="I12" i="10"/>
  <c r="H12" i="10"/>
  <c r="F12" i="10"/>
  <c r="E12" i="10"/>
  <c r="D12" i="10"/>
  <c r="C12" i="10"/>
  <c r="K11" i="10"/>
  <c r="J11" i="10"/>
  <c r="I11" i="10"/>
  <c r="H11" i="10"/>
  <c r="F11" i="10"/>
  <c r="E11" i="10"/>
  <c r="D11" i="10"/>
  <c r="C11" i="10"/>
  <c r="K5" i="10"/>
  <c r="J5" i="10"/>
  <c r="I5" i="10"/>
  <c r="H5" i="10"/>
  <c r="F5" i="10"/>
  <c r="E5" i="10"/>
  <c r="D5" i="10"/>
  <c r="C5" i="10"/>
  <c r="K4" i="10"/>
  <c r="J4" i="10"/>
  <c r="I4" i="10"/>
  <c r="H4" i="10"/>
  <c r="F4" i="10"/>
  <c r="E4" i="10"/>
  <c r="D4" i="10"/>
  <c r="C4" i="10"/>
  <c r="K168" i="9"/>
  <c r="J168" i="9"/>
  <c r="I168" i="9"/>
  <c r="H168" i="9"/>
  <c r="F168" i="9"/>
  <c r="E168" i="9"/>
  <c r="D168" i="9"/>
  <c r="C168" i="9"/>
  <c r="K166" i="9"/>
  <c r="J166" i="9"/>
  <c r="I166" i="9"/>
  <c r="H166" i="9"/>
  <c r="F166" i="9"/>
  <c r="E166" i="9"/>
  <c r="D166" i="9"/>
  <c r="C166" i="9"/>
  <c r="K165" i="9"/>
  <c r="J165" i="9"/>
  <c r="I165" i="9"/>
  <c r="H165" i="9"/>
  <c r="F165" i="9"/>
  <c r="E165" i="9"/>
  <c r="D165" i="9"/>
  <c r="C165" i="9"/>
  <c r="K164" i="9"/>
  <c r="J164" i="9"/>
  <c r="I164" i="9"/>
  <c r="H164" i="9"/>
  <c r="F164" i="9"/>
  <c r="E164" i="9"/>
  <c r="D164" i="9"/>
  <c r="C164" i="9"/>
  <c r="K133" i="9"/>
  <c r="J133" i="9"/>
  <c r="I133" i="9"/>
  <c r="H133" i="9"/>
  <c r="F133" i="9"/>
  <c r="E133" i="9"/>
  <c r="D133" i="9"/>
  <c r="C133" i="9"/>
  <c r="K131" i="9"/>
  <c r="J131" i="9"/>
  <c r="I131" i="9"/>
  <c r="H131" i="9"/>
  <c r="F131" i="9"/>
  <c r="E131" i="9"/>
  <c r="D131" i="9"/>
  <c r="C131" i="9"/>
  <c r="K130" i="9"/>
  <c r="J130" i="9"/>
  <c r="I130" i="9"/>
  <c r="H130" i="9"/>
  <c r="F130" i="9"/>
  <c r="E130" i="9"/>
  <c r="D130" i="9"/>
  <c r="C130" i="9"/>
  <c r="K124" i="9"/>
  <c r="J124" i="9"/>
  <c r="I124" i="9"/>
  <c r="H124" i="9"/>
  <c r="F124" i="9"/>
  <c r="E124" i="9"/>
  <c r="D124" i="9"/>
  <c r="C124" i="9"/>
  <c r="K123" i="9"/>
  <c r="J123" i="9"/>
  <c r="I123" i="9"/>
  <c r="H123" i="9"/>
  <c r="F123" i="9"/>
  <c r="E123" i="9"/>
  <c r="D123" i="9"/>
  <c r="C123" i="9"/>
  <c r="K122" i="9"/>
  <c r="J122" i="9"/>
  <c r="I122" i="9"/>
  <c r="H122" i="9"/>
  <c r="F122" i="9"/>
  <c r="E122" i="9"/>
  <c r="D122" i="9"/>
  <c r="C122" i="9"/>
  <c r="K88" i="9"/>
  <c r="J88" i="9"/>
  <c r="I88" i="9"/>
  <c r="H88" i="9"/>
  <c r="F88" i="9"/>
  <c r="E88" i="9"/>
  <c r="D88" i="9"/>
  <c r="C88" i="9"/>
  <c r="K87" i="9"/>
  <c r="J87" i="9"/>
  <c r="I87" i="9"/>
  <c r="H87" i="9"/>
  <c r="F87" i="9"/>
  <c r="E87" i="9"/>
  <c r="D87" i="9"/>
  <c r="C87" i="9"/>
  <c r="K86" i="9"/>
  <c r="M86" i="9" s="1"/>
  <c r="J86" i="9"/>
  <c r="I86" i="9"/>
  <c r="H86" i="9"/>
  <c r="F86" i="9"/>
  <c r="E86" i="9"/>
  <c r="D86" i="9"/>
  <c r="C86" i="9"/>
  <c r="K59" i="9"/>
  <c r="J59" i="9"/>
  <c r="I59" i="9"/>
  <c r="H59" i="9"/>
  <c r="F59" i="9"/>
  <c r="E59" i="9"/>
  <c r="D59" i="9"/>
  <c r="C59" i="9"/>
  <c r="K57" i="9"/>
  <c r="J57" i="9"/>
  <c r="I57" i="9"/>
  <c r="H57" i="9"/>
  <c r="F57" i="9"/>
  <c r="E57" i="9"/>
  <c r="D57" i="9"/>
  <c r="C57" i="9"/>
  <c r="K56" i="9"/>
  <c r="J56" i="9"/>
  <c r="I56" i="9"/>
  <c r="H56" i="9"/>
  <c r="F56" i="9"/>
  <c r="E56" i="9"/>
  <c r="D56" i="9"/>
  <c r="C56" i="9"/>
  <c r="K53" i="9"/>
  <c r="J53" i="9"/>
  <c r="I53" i="9"/>
  <c r="H53" i="9"/>
  <c r="F53" i="9"/>
  <c r="E53" i="9"/>
  <c r="D53" i="9"/>
  <c r="C53" i="9"/>
  <c r="K51" i="9"/>
  <c r="J51" i="9"/>
  <c r="I51" i="9"/>
  <c r="H51" i="9"/>
  <c r="F51" i="9"/>
  <c r="E51" i="9"/>
  <c r="D51" i="9"/>
  <c r="C51" i="9"/>
  <c r="K49" i="9"/>
  <c r="J49" i="9"/>
  <c r="I49" i="9"/>
  <c r="H49" i="9"/>
  <c r="F49" i="9"/>
  <c r="E49" i="9"/>
  <c r="D49" i="9"/>
  <c r="C49" i="9"/>
  <c r="K48" i="9"/>
  <c r="J48" i="9"/>
  <c r="I48" i="9"/>
  <c r="H48" i="9"/>
  <c r="F48" i="9"/>
  <c r="E48" i="9"/>
  <c r="D48" i="9"/>
  <c r="C48" i="9"/>
  <c r="K47" i="9"/>
  <c r="J47" i="9"/>
  <c r="I47" i="9"/>
  <c r="H47" i="9"/>
  <c r="F47" i="9"/>
  <c r="E47" i="9"/>
  <c r="D47" i="9"/>
  <c r="C47" i="9"/>
  <c r="K16" i="9"/>
  <c r="J16" i="9"/>
  <c r="I16" i="9"/>
  <c r="H16" i="9"/>
  <c r="F16" i="9"/>
  <c r="E16" i="9"/>
  <c r="D16" i="9"/>
  <c r="C16" i="9"/>
  <c r="K15" i="9"/>
  <c r="J15" i="9"/>
  <c r="I15" i="9"/>
  <c r="H15" i="9"/>
  <c r="F15" i="9"/>
  <c r="E15" i="9"/>
  <c r="D15" i="9"/>
  <c r="C15" i="9"/>
  <c r="K14" i="9"/>
  <c r="J14" i="9"/>
  <c r="I14" i="9"/>
  <c r="H14" i="9"/>
  <c r="F14" i="9"/>
  <c r="E14" i="9"/>
  <c r="D14" i="9"/>
  <c r="C14" i="9"/>
  <c r="K5" i="9"/>
  <c r="J5" i="9"/>
  <c r="I5" i="9"/>
  <c r="H5" i="9"/>
  <c r="F5" i="9"/>
  <c r="E5" i="9"/>
  <c r="D5" i="9"/>
  <c r="C5" i="9"/>
  <c r="K4" i="9"/>
  <c r="J4" i="9"/>
  <c r="I4" i="9"/>
  <c r="H4" i="9"/>
  <c r="F4" i="9"/>
  <c r="E4" i="9"/>
  <c r="D4" i="9"/>
  <c r="C4" i="9"/>
  <c r="K28" i="8"/>
  <c r="J28" i="8"/>
  <c r="I28" i="8"/>
  <c r="H28" i="8"/>
  <c r="F28" i="8"/>
  <c r="E28" i="8"/>
  <c r="D28" i="8"/>
  <c r="C28" i="8"/>
  <c r="K27" i="8"/>
  <c r="J27" i="8"/>
  <c r="I27" i="8"/>
  <c r="H27" i="8"/>
  <c r="F27" i="8"/>
  <c r="E27" i="8"/>
  <c r="D27" i="8"/>
  <c r="C27" i="8"/>
  <c r="K26" i="8"/>
  <c r="J26" i="8"/>
  <c r="I26" i="8"/>
  <c r="H26" i="8"/>
  <c r="F26" i="8"/>
  <c r="E26" i="8"/>
  <c r="D26" i="8"/>
  <c r="C26" i="8"/>
  <c r="K16" i="8"/>
  <c r="J16" i="8"/>
  <c r="I16" i="8"/>
  <c r="H16" i="8"/>
  <c r="F16" i="8"/>
  <c r="E16" i="8"/>
  <c r="D16" i="8"/>
  <c r="C16" i="8"/>
  <c r="K15" i="8"/>
  <c r="J15" i="8"/>
  <c r="I15" i="8"/>
  <c r="H15" i="8"/>
  <c r="F15" i="8"/>
  <c r="E15" i="8"/>
  <c r="D15" i="8"/>
  <c r="C15" i="8"/>
  <c r="K14" i="8"/>
  <c r="J14" i="8"/>
  <c r="I14" i="8"/>
  <c r="H14" i="8"/>
  <c r="F14" i="8"/>
  <c r="E14" i="8"/>
  <c r="D14" i="8"/>
  <c r="C14" i="8"/>
  <c r="K4" i="8"/>
  <c r="J4" i="8"/>
  <c r="I4" i="8"/>
  <c r="H4" i="8"/>
  <c r="F4" i="8"/>
  <c r="E4" i="8"/>
  <c r="D4" i="8"/>
  <c r="C4" i="8"/>
  <c r="K440" i="7"/>
  <c r="J440" i="7"/>
  <c r="I440" i="7"/>
  <c r="H440" i="7"/>
  <c r="F440" i="7"/>
  <c r="E440" i="7"/>
  <c r="D440" i="7"/>
  <c r="C440" i="7"/>
  <c r="K439" i="7"/>
  <c r="J439" i="7"/>
  <c r="I439" i="7"/>
  <c r="H439" i="7"/>
  <c r="F439" i="7"/>
  <c r="E439" i="7"/>
  <c r="D439" i="7"/>
  <c r="C439" i="7"/>
  <c r="K438" i="7"/>
  <c r="J438" i="7"/>
  <c r="I438" i="7"/>
  <c r="H438" i="7"/>
  <c r="F438" i="7"/>
  <c r="E438" i="7"/>
  <c r="D438" i="7"/>
  <c r="C438" i="7"/>
  <c r="K411" i="7"/>
  <c r="J411" i="7"/>
  <c r="I411" i="7"/>
  <c r="H411" i="7"/>
  <c r="F411" i="7"/>
  <c r="E411" i="7"/>
  <c r="D411" i="7"/>
  <c r="C411" i="7"/>
  <c r="K410" i="7"/>
  <c r="J410" i="7"/>
  <c r="I410" i="7"/>
  <c r="H410" i="7"/>
  <c r="F410" i="7"/>
  <c r="E410" i="7"/>
  <c r="D410" i="7"/>
  <c r="C410" i="7"/>
  <c r="K407" i="7"/>
  <c r="J407" i="7"/>
  <c r="I407" i="7"/>
  <c r="H407" i="7"/>
  <c r="F407" i="7"/>
  <c r="E407" i="7"/>
  <c r="D407" i="7"/>
  <c r="C407" i="7"/>
  <c r="K403" i="7"/>
  <c r="J403" i="7"/>
  <c r="I403" i="7"/>
  <c r="H403" i="7"/>
  <c r="F403" i="7"/>
  <c r="E403" i="7"/>
  <c r="D403" i="7"/>
  <c r="C403" i="7"/>
  <c r="K401" i="7"/>
  <c r="J401" i="7"/>
  <c r="I401" i="7"/>
  <c r="H401" i="7"/>
  <c r="F401" i="7"/>
  <c r="E401" i="7"/>
  <c r="D401" i="7"/>
  <c r="C401" i="7"/>
  <c r="K400" i="7"/>
  <c r="J400" i="7"/>
  <c r="I400" i="7"/>
  <c r="H400" i="7"/>
  <c r="F400" i="7"/>
  <c r="E400" i="7"/>
  <c r="D400" i="7"/>
  <c r="C400" i="7"/>
  <c r="K399" i="7"/>
  <c r="J399" i="7"/>
  <c r="I399" i="7"/>
  <c r="H399" i="7"/>
  <c r="F399" i="7"/>
  <c r="E399" i="7"/>
  <c r="D399" i="7"/>
  <c r="C399" i="7"/>
  <c r="K363" i="7"/>
  <c r="J363" i="7"/>
  <c r="I363" i="7"/>
  <c r="H363" i="7"/>
  <c r="F363" i="7"/>
  <c r="E363" i="7"/>
  <c r="D363" i="7"/>
  <c r="C363" i="7"/>
  <c r="K362" i="7"/>
  <c r="J362" i="7"/>
  <c r="I362" i="7"/>
  <c r="H362" i="7"/>
  <c r="F362" i="7"/>
  <c r="E362" i="7"/>
  <c r="D362" i="7"/>
  <c r="C362" i="7"/>
  <c r="K352" i="7"/>
  <c r="J352" i="7"/>
  <c r="I352" i="7"/>
  <c r="H352" i="7"/>
  <c r="F352" i="7"/>
  <c r="E352" i="7"/>
  <c r="D352" i="7"/>
  <c r="C352" i="7"/>
  <c r="K350" i="7"/>
  <c r="J350" i="7"/>
  <c r="I350" i="7"/>
  <c r="H350" i="7"/>
  <c r="F350" i="7"/>
  <c r="E350" i="7"/>
  <c r="D350" i="7"/>
  <c r="C350" i="7"/>
  <c r="K346" i="7"/>
  <c r="J346" i="7"/>
  <c r="I346" i="7"/>
  <c r="H346" i="7"/>
  <c r="F346" i="7"/>
  <c r="E346" i="7"/>
  <c r="D346" i="7"/>
  <c r="C346" i="7"/>
  <c r="K342" i="7"/>
  <c r="J342" i="7"/>
  <c r="I342" i="7"/>
  <c r="H342" i="7"/>
  <c r="F342" i="7"/>
  <c r="E342" i="7"/>
  <c r="D342" i="7"/>
  <c r="C342" i="7"/>
  <c r="K340" i="7"/>
  <c r="J340" i="7"/>
  <c r="I340" i="7"/>
  <c r="H340" i="7"/>
  <c r="F340" i="7"/>
  <c r="E340" i="7"/>
  <c r="D340" i="7"/>
  <c r="C340" i="7"/>
  <c r="K339" i="7"/>
  <c r="J339" i="7"/>
  <c r="I339" i="7"/>
  <c r="H339" i="7"/>
  <c r="F339" i="7"/>
  <c r="E339" i="7"/>
  <c r="D339" i="7"/>
  <c r="C339" i="7"/>
  <c r="K330" i="7"/>
  <c r="J330" i="7"/>
  <c r="I330" i="7"/>
  <c r="H330" i="7"/>
  <c r="F330" i="7"/>
  <c r="E330" i="7"/>
  <c r="D330" i="7"/>
  <c r="C330" i="7"/>
  <c r="K328" i="7"/>
  <c r="J328" i="7"/>
  <c r="I328" i="7"/>
  <c r="H328" i="7"/>
  <c r="F328" i="7"/>
  <c r="E328" i="7"/>
  <c r="D328" i="7"/>
  <c r="C328" i="7"/>
  <c r="K323" i="7"/>
  <c r="J323" i="7"/>
  <c r="I323" i="7"/>
  <c r="H323" i="7"/>
  <c r="F323" i="7"/>
  <c r="E323" i="7"/>
  <c r="D323" i="7"/>
  <c r="C323" i="7"/>
  <c r="K321" i="7"/>
  <c r="J321" i="7"/>
  <c r="I321" i="7"/>
  <c r="H321" i="7"/>
  <c r="F321" i="7"/>
  <c r="E321" i="7"/>
  <c r="D321" i="7"/>
  <c r="C321" i="7"/>
  <c r="K320" i="7"/>
  <c r="J320" i="7"/>
  <c r="I320" i="7"/>
  <c r="H320" i="7"/>
  <c r="F320" i="7"/>
  <c r="E320" i="7"/>
  <c r="D320" i="7"/>
  <c r="C320" i="7"/>
  <c r="K282" i="7"/>
  <c r="J282" i="7"/>
  <c r="I282" i="7"/>
  <c r="H282" i="7"/>
  <c r="F282" i="7"/>
  <c r="E282" i="7"/>
  <c r="D282" i="7"/>
  <c r="C282" i="7"/>
  <c r="K281" i="7"/>
  <c r="J281" i="7"/>
  <c r="I281" i="7"/>
  <c r="H281" i="7"/>
  <c r="F281" i="7"/>
  <c r="E281" i="7"/>
  <c r="D281" i="7"/>
  <c r="C281" i="7"/>
  <c r="K280" i="7"/>
  <c r="J280" i="7"/>
  <c r="I280" i="7"/>
  <c r="H280" i="7"/>
  <c r="F280" i="7"/>
  <c r="E280" i="7"/>
  <c r="D280" i="7"/>
  <c r="C280" i="7"/>
  <c r="K244" i="7"/>
  <c r="M244" i="7" s="1"/>
  <c r="J244" i="7"/>
  <c r="I244" i="7"/>
  <c r="H244" i="7"/>
  <c r="F244" i="7"/>
  <c r="E244" i="7"/>
  <c r="D244" i="7"/>
  <c r="C244" i="7"/>
  <c r="K243" i="7"/>
  <c r="J243" i="7"/>
  <c r="I243" i="7"/>
  <c r="H243" i="7"/>
  <c r="F243" i="7"/>
  <c r="E243" i="7"/>
  <c r="D243" i="7"/>
  <c r="C243" i="7"/>
  <c r="K236" i="7"/>
  <c r="J236" i="7"/>
  <c r="I236" i="7"/>
  <c r="H236" i="7"/>
  <c r="F236" i="7"/>
  <c r="E236" i="7"/>
  <c r="D236" i="7"/>
  <c r="C236" i="7"/>
  <c r="K234" i="7"/>
  <c r="J234" i="7"/>
  <c r="I234" i="7"/>
  <c r="H234" i="7"/>
  <c r="F234" i="7"/>
  <c r="E234" i="7"/>
  <c r="D234" i="7"/>
  <c r="C234" i="7"/>
  <c r="K229" i="7"/>
  <c r="J229" i="7"/>
  <c r="I229" i="7"/>
  <c r="H229" i="7"/>
  <c r="F229" i="7"/>
  <c r="E229" i="7"/>
  <c r="D229" i="7"/>
  <c r="C229" i="7"/>
  <c r="K225" i="7"/>
  <c r="J225" i="7"/>
  <c r="I225" i="7"/>
  <c r="H225" i="7"/>
  <c r="F225" i="7"/>
  <c r="E225" i="7"/>
  <c r="D225" i="7"/>
  <c r="C225" i="7"/>
  <c r="K223" i="7"/>
  <c r="J223" i="7"/>
  <c r="I223" i="7"/>
  <c r="H223" i="7"/>
  <c r="F223" i="7"/>
  <c r="E223" i="7"/>
  <c r="D223" i="7"/>
  <c r="C223" i="7"/>
  <c r="K222" i="7"/>
  <c r="J222" i="7"/>
  <c r="I222" i="7"/>
  <c r="H222" i="7"/>
  <c r="F222" i="7"/>
  <c r="E222" i="7"/>
  <c r="D222" i="7"/>
  <c r="C222" i="7"/>
  <c r="K213" i="7"/>
  <c r="J213" i="7"/>
  <c r="I213" i="7"/>
  <c r="H213" i="7"/>
  <c r="F213" i="7"/>
  <c r="E213" i="7"/>
  <c r="D213" i="7"/>
  <c r="C213" i="7"/>
  <c r="K211" i="7"/>
  <c r="J211" i="7"/>
  <c r="I211" i="7"/>
  <c r="H211" i="7"/>
  <c r="F211" i="7"/>
  <c r="E211" i="7"/>
  <c r="D211" i="7"/>
  <c r="C211" i="7"/>
  <c r="K206" i="7"/>
  <c r="J206" i="7"/>
  <c r="I206" i="7"/>
  <c r="H206" i="7"/>
  <c r="F206" i="7"/>
  <c r="E206" i="7"/>
  <c r="D206" i="7"/>
  <c r="C206" i="7"/>
  <c r="K204" i="7"/>
  <c r="J204" i="7"/>
  <c r="I204" i="7"/>
  <c r="H204" i="7"/>
  <c r="F204" i="7"/>
  <c r="E204" i="7"/>
  <c r="D204" i="7"/>
  <c r="C204" i="7"/>
  <c r="K203" i="7"/>
  <c r="J203" i="7"/>
  <c r="I203" i="7"/>
  <c r="H203" i="7"/>
  <c r="F203" i="7"/>
  <c r="E203" i="7"/>
  <c r="D203" i="7"/>
  <c r="C203" i="7"/>
  <c r="K158" i="7"/>
  <c r="J158" i="7"/>
  <c r="I158" i="7"/>
  <c r="H158" i="7"/>
  <c r="F158" i="7"/>
  <c r="E158" i="7"/>
  <c r="D158" i="7"/>
  <c r="C158" i="7"/>
  <c r="K157" i="7"/>
  <c r="J157" i="7"/>
  <c r="I157" i="7"/>
  <c r="H157" i="7"/>
  <c r="F157" i="7"/>
  <c r="E157" i="7"/>
  <c r="D157" i="7"/>
  <c r="C157" i="7"/>
  <c r="K149" i="7"/>
  <c r="J149" i="7"/>
  <c r="I149" i="7"/>
  <c r="H149" i="7"/>
  <c r="F149" i="7"/>
  <c r="E149" i="7"/>
  <c r="D149" i="7"/>
  <c r="C149" i="7"/>
  <c r="K147" i="7"/>
  <c r="J147" i="7"/>
  <c r="I147" i="7"/>
  <c r="H147" i="7"/>
  <c r="F147" i="7"/>
  <c r="E147" i="7"/>
  <c r="D147" i="7"/>
  <c r="C147" i="7"/>
  <c r="K145" i="7"/>
  <c r="J145" i="7"/>
  <c r="I145" i="7"/>
  <c r="H145" i="7"/>
  <c r="F145" i="7"/>
  <c r="E145" i="7"/>
  <c r="D145" i="7"/>
  <c r="C145" i="7"/>
  <c r="K144" i="7"/>
  <c r="J144" i="7"/>
  <c r="I144" i="7"/>
  <c r="H144" i="7"/>
  <c r="F144" i="7"/>
  <c r="E144" i="7"/>
  <c r="D144" i="7"/>
  <c r="C144" i="7"/>
  <c r="K135" i="7"/>
  <c r="J135" i="7"/>
  <c r="I135" i="7"/>
  <c r="H135" i="7"/>
  <c r="F135" i="7"/>
  <c r="E135" i="7"/>
  <c r="D135" i="7"/>
  <c r="D133" i="7" s="1"/>
  <c r="C135" i="7"/>
  <c r="K133" i="7"/>
  <c r="J133" i="7"/>
  <c r="I133" i="7"/>
  <c r="H133" i="7"/>
  <c r="F133" i="7"/>
  <c r="E133" i="7"/>
  <c r="C133" i="7"/>
  <c r="K128" i="7"/>
  <c r="J128" i="7"/>
  <c r="I128" i="7"/>
  <c r="H128" i="7"/>
  <c r="F128" i="7"/>
  <c r="E128" i="7"/>
  <c r="D128" i="7"/>
  <c r="C128" i="7"/>
  <c r="K126" i="7"/>
  <c r="J126" i="7"/>
  <c r="J125" i="7" s="1"/>
  <c r="I126" i="7"/>
  <c r="H126" i="7"/>
  <c r="H125" i="7" s="1"/>
  <c r="F126" i="7"/>
  <c r="E126" i="7"/>
  <c r="E125" i="7" s="1"/>
  <c r="D126" i="7"/>
  <c r="C126" i="7"/>
  <c r="C125" i="7" s="1"/>
  <c r="K113" i="7"/>
  <c r="J113" i="7"/>
  <c r="I113" i="7"/>
  <c r="H113" i="7"/>
  <c r="F113" i="7"/>
  <c r="E113" i="7"/>
  <c r="D113" i="7"/>
  <c r="C113" i="7"/>
  <c r="K112" i="7"/>
  <c r="J112" i="7"/>
  <c r="I112" i="7"/>
  <c r="H112" i="7"/>
  <c r="F112" i="7"/>
  <c r="E112" i="7"/>
  <c r="D112" i="7"/>
  <c r="C112" i="7"/>
  <c r="K108" i="7"/>
  <c r="J108" i="7"/>
  <c r="I108" i="7"/>
  <c r="H108" i="7"/>
  <c r="F108" i="7"/>
  <c r="E108" i="7"/>
  <c r="D108" i="7"/>
  <c r="C108" i="7"/>
  <c r="K106" i="7"/>
  <c r="J106" i="7"/>
  <c r="I106" i="7"/>
  <c r="H106" i="7"/>
  <c r="F106" i="7"/>
  <c r="E106" i="7"/>
  <c r="D106" i="7"/>
  <c r="C106" i="7"/>
  <c r="K102" i="7"/>
  <c r="J102" i="7"/>
  <c r="I102" i="7"/>
  <c r="H102" i="7"/>
  <c r="F102" i="7"/>
  <c r="E102" i="7"/>
  <c r="D102" i="7"/>
  <c r="C102" i="7"/>
  <c r="K99" i="7"/>
  <c r="J99" i="7"/>
  <c r="J98" i="7" s="1"/>
  <c r="I99" i="7"/>
  <c r="I98" i="7" s="1"/>
  <c r="H99" i="7"/>
  <c r="F99" i="7"/>
  <c r="E99" i="7"/>
  <c r="E98" i="7" s="1"/>
  <c r="D99" i="7"/>
  <c r="D98" i="7" s="1"/>
  <c r="C99" i="7"/>
  <c r="C98" i="7" s="1"/>
  <c r="K90" i="7"/>
  <c r="J90" i="7"/>
  <c r="I90" i="7"/>
  <c r="H90" i="7"/>
  <c r="F90" i="7"/>
  <c r="E90" i="7"/>
  <c r="D90" i="7"/>
  <c r="C90" i="7"/>
  <c r="K87" i="7"/>
  <c r="J87" i="7"/>
  <c r="I87" i="7"/>
  <c r="H87" i="7"/>
  <c r="F87" i="7"/>
  <c r="E87" i="7"/>
  <c r="D87" i="7"/>
  <c r="C87" i="7"/>
  <c r="K56" i="7"/>
  <c r="K55" i="7" s="1"/>
  <c r="J56" i="7"/>
  <c r="J55" i="7" s="1"/>
  <c r="I56" i="7"/>
  <c r="I55" i="7" s="1"/>
  <c r="H56" i="7"/>
  <c r="H55" i="7" s="1"/>
  <c r="F56" i="7"/>
  <c r="F55" i="7" s="1"/>
  <c r="E56" i="7"/>
  <c r="E55" i="7" s="1"/>
  <c r="D56" i="7"/>
  <c r="D55" i="7" s="1"/>
  <c r="C56" i="7"/>
  <c r="C55" i="7" s="1"/>
  <c r="K47" i="7"/>
  <c r="J47" i="7"/>
  <c r="I47" i="7"/>
  <c r="H47" i="7"/>
  <c r="F47" i="7"/>
  <c r="E47" i="7"/>
  <c r="D47" i="7"/>
  <c r="C47" i="7"/>
  <c r="K44" i="7"/>
  <c r="J44" i="7"/>
  <c r="I44" i="7"/>
  <c r="H44" i="7"/>
  <c r="F44" i="7"/>
  <c r="E44" i="7"/>
  <c r="D44" i="7"/>
  <c r="C44" i="7"/>
  <c r="K40" i="7"/>
  <c r="J40" i="7"/>
  <c r="I40" i="7"/>
  <c r="H40" i="7"/>
  <c r="F40" i="7"/>
  <c r="E40" i="7"/>
  <c r="D40" i="7"/>
  <c r="C40" i="7"/>
  <c r="K36" i="7"/>
  <c r="J36" i="7"/>
  <c r="I36" i="7"/>
  <c r="H36" i="7"/>
  <c r="F36" i="7"/>
  <c r="E36" i="7"/>
  <c r="D36" i="7"/>
  <c r="C36" i="7"/>
  <c r="K34" i="7"/>
  <c r="J34" i="7"/>
  <c r="I34" i="7"/>
  <c r="H34" i="7"/>
  <c r="F34" i="7"/>
  <c r="E34" i="7"/>
  <c r="D34" i="7"/>
  <c r="D33" i="7" s="1"/>
  <c r="C34" i="7"/>
  <c r="K33" i="7"/>
  <c r="J33" i="7"/>
  <c r="I33" i="7"/>
  <c r="H33" i="7"/>
  <c r="F33" i="7"/>
  <c r="K24" i="7"/>
  <c r="J24" i="7"/>
  <c r="I24" i="7"/>
  <c r="H24" i="7"/>
  <c r="F24" i="7"/>
  <c r="E24" i="7"/>
  <c r="D24" i="7"/>
  <c r="C24" i="7"/>
  <c r="K22" i="7"/>
  <c r="J22" i="7"/>
  <c r="I22" i="7"/>
  <c r="H22" i="7"/>
  <c r="F22" i="7"/>
  <c r="E22" i="7"/>
  <c r="D22" i="7"/>
  <c r="C22" i="7"/>
  <c r="K17" i="7"/>
  <c r="J17" i="7"/>
  <c r="I17" i="7"/>
  <c r="H17" i="7"/>
  <c r="F17" i="7"/>
  <c r="E17" i="7"/>
  <c r="D17" i="7"/>
  <c r="C17" i="7"/>
  <c r="K15" i="7"/>
  <c r="J15" i="7"/>
  <c r="I15" i="7"/>
  <c r="H15" i="7"/>
  <c r="F15" i="7"/>
  <c r="E15" i="7"/>
  <c r="D15" i="7"/>
  <c r="C15" i="7"/>
  <c r="K212" i="6"/>
  <c r="J212" i="6"/>
  <c r="I212" i="6"/>
  <c r="H212" i="6"/>
  <c r="F212" i="6"/>
  <c r="E212" i="6"/>
  <c r="D212" i="6"/>
  <c r="C212" i="6"/>
  <c r="K205" i="6"/>
  <c r="J205" i="6"/>
  <c r="I205" i="6"/>
  <c r="H205" i="6"/>
  <c r="F205" i="6"/>
  <c r="E205" i="6"/>
  <c r="D205" i="6"/>
  <c r="C205" i="6"/>
  <c r="K204" i="6"/>
  <c r="J204" i="6"/>
  <c r="I204" i="6"/>
  <c r="H204" i="6"/>
  <c r="F204" i="6"/>
  <c r="E204" i="6"/>
  <c r="D204" i="6"/>
  <c r="C204" i="6"/>
  <c r="K203" i="6"/>
  <c r="J203" i="6"/>
  <c r="I203" i="6"/>
  <c r="H203" i="6"/>
  <c r="F203" i="6"/>
  <c r="E203" i="6"/>
  <c r="D203" i="6"/>
  <c r="C203" i="6"/>
  <c r="K173" i="6"/>
  <c r="J173" i="6"/>
  <c r="I173" i="6"/>
  <c r="H173" i="6"/>
  <c r="F173" i="6"/>
  <c r="E173" i="6"/>
  <c r="D173" i="6"/>
  <c r="C173" i="6"/>
  <c r="K169" i="6"/>
  <c r="J169" i="6"/>
  <c r="I169" i="6"/>
  <c r="H169" i="6"/>
  <c r="F169" i="6"/>
  <c r="E169" i="6"/>
  <c r="D169" i="6"/>
  <c r="C169" i="6"/>
  <c r="K166" i="6"/>
  <c r="J166" i="6"/>
  <c r="I166" i="6"/>
  <c r="H166" i="6"/>
  <c r="F166" i="6"/>
  <c r="E166" i="6"/>
  <c r="D166" i="6"/>
  <c r="C166" i="6"/>
  <c r="K165" i="6"/>
  <c r="J165" i="6"/>
  <c r="I165" i="6"/>
  <c r="H165" i="6"/>
  <c r="F165" i="6"/>
  <c r="E165" i="6"/>
  <c r="D165" i="6"/>
  <c r="C165" i="6"/>
  <c r="C164" i="6" s="1"/>
  <c r="K164" i="6"/>
  <c r="J164" i="6"/>
  <c r="I164" i="6"/>
  <c r="H164" i="6"/>
  <c r="F164" i="6"/>
  <c r="E164" i="6"/>
  <c r="D164" i="6"/>
  <c r="K137" i="6"/>
  <c r="J137" i="6"/>
  <c r="I137" i="6"/>
  <c r="H137" i="6"/>
  <c r="F137" i="6"/>
  <c r="E137" i="6"/>
  <c r="D137" i="6"/>
  <c r="C137" i="6"/>
  <c r="K135" i="6"/>
  <c r="J135" i="6"/>
  <c r="I135" i="6"/>
  <c r="H135" i="6"/>
  <c r="F135" i="6"/>
  <c r="E135" i="6"/>
  <c r="D135" i="6"/>
  <c r="C135" i="6"/>
  <c r="K131" i="6"/>
  <c r="J131" i="6"/>
  <c r="I131" i="6"/>
  <c r="H131" i="6"/>
  <c r="F131" i="6"/>
  <c r="E131" i="6"/>
  <c r="D131" i="6"/>
  <c r="C131" i="6"/>
  <c r="K128" i="6"/>
  <c r="J128" i="6"/>
  <c r="I128" i="6"/>
  <c r="H128" i="6"/>
  <c r="F128" i="6"/>
  <c r="E128" i="6"/>
  <c r="D128" i="6"/>
  <c r="C128" i="6"/>
  <c r="K127" i="6"/>
  <c r="J127" i="6"/>
  <c r="I127" i="6"/>
  <c r="H127" i="6"/>
  <c r="F127" i="6"/>
  <c r="E127" i="6"/>
  <c r="D127" i="6"/>
  <c r="C127" i="6"/>
  <c r="K126" i="6"/>
  <c r="J126" i="6"/>
  <c r="I126" i="6"/>
  <c r="H126" i="6"/>
  <c r="F126" i="6"/>
  <c r="E126" i="6"/>
  <c r="D126" i="6"/>
  <c r="C126" i="6"/>
  <c r="K92" i="6"/>
  <c r="J92" i="6"/>
  <c r="I92" i="6"/>
  <c r="H92" i="6"/>
  <c r="F92" i="6"/>
  <c r="E92" i="6"/>
  <c r="D92" i="6"/>
  <c r="C92" i="6"/>
  <c r="K90" i="6"/>
  <c r="J90" i="6"/>
  <c r="I90" i="6"/>
  <c r="H90" i="6"/>
  <c r="F90" i="6"/>
  <c r="E90" i="6"/>
  <c r="D90" i="6"/>
  <c r="C90" i="6"/>
  <c r="K88" i="6"/>
  <c r="J88" i="6"/>
  <c r="I88" i="6"/>
  <c r="H88" i="6"/>
  <c r="F88" i="6"/>
  <c r="E88" i="6"/>
  <c r="D88" i="6"/>
  <c r="C88" i="6"/>
  <c r="K87" i="6"/>
  <c r="J87" i="6"/>
  <c r="I87" i="6"/>
  <c r="H87" i="6"/>
  <c r="F87" i="6"/>
  <c r="E87" i="6"/>
  <c r="D87" i="6"/>
  <c r="C87" i="6"/>
  <c r="K86" i="6"/>
  <c r="J86" i="6"/>
  <c r="I86" i="6"/>
  <c r="H86" i="6"/>
  <c r="F86" i="6"/>
  <c r="E86" i="6"/>
  <c r="D86" i="6"/>
  <c r="C86" i="6"/>
  <c r="K48" i="6"/>
  <c r="J48" i="6"/>
  <c r="I48" i="6"/>
  <c r="H48" i="6"/>
  <c r="F48" i="6"/>
  <c r="E48" i="6"/>
  <c r="D48" i="6"/>
  <c r="C48" i="6"/>
  <c r="K46" i="6"/>
  <c r="J46" i="6"/>
  <c r="I46" i="6"/>
  <c r="H46" i="6"/>
  <c r="F46" i="6"/>
  <c r="E46" i="6"/>
  <c r="D46" i="6"/>
  <c r="C46" i="6"/>
  <c r="K44" i="6"/>
  <c r="J44" i="6"/>
  <c r="I44" i="6"/>
  <c r="H44" i="6"/>
  <c r="F44" i="6"/>
  <c r="E44" i="6"/>
  <c r="D44" i="6"/>
  <c r="C44" i="6"/>
  <c r="K41" i="6"/>
  <c r="J41" i="6"/>
  <c r="I41" i="6"/>
  <c r="H41" i="6"/>
  <c r="F41" i="6"/>
  <c r="E41" i="6"/>
  <c r="D41" i="6"/>
  <c r="C41" i="6"/>
  <c r="K37" i="6"/>
  <c r="J37" i="6"/>
  <c r="I37" i="6"/>
  <c r="H37" i="6"/>
  <c r="F37" i="6"/>
  <c r="E37" i="6"/>
  <c r="D37" i="6"/>
  <c r="C37" i="6"/>
  <c r="K33" i="6"/>
  <c r="J33" i="6"/>
  <c r="I33" i="6"/>
  <c r="H33" i="6"/>
  <c r="F33" i="6"/>
  <c r="E33" i="6"/>
  <c r="D33" i="6"/>
  <c r="C33" i="6"/>
  <c r="K31" i="6"/>
  <c r="J31" i="6"/>
  <c r="I31" i="6"/>
  <c r="H31" i="6"/>
  <c r="F31" i="6"/>
  <c r="E31" i="6"/>
  <c r="D31" i="6"/>
  <c r="C31" i="6"/>
  <c r="K30" i="6"/>
  <c r="J30" i="6"/>
  <c r="I30" i="6"/>
  <c r="H30" i="6"/>
  <c r="F30" i="6"/>
  <c r="E30" i="6"/>
  <c r="D30" i="6"/>
  <c r="C30" i="6"/>
  <c r="K22" i="6"/>
  <c r="J22" i="6"/>
  <c r="I22" i="6"/>
  <c r="H22" i="6"/>
  <c r="F22" i="6"/>
  <c r="E22" i="6"/>
  <c r="D22" i="6"/>
  <c r="C22" i="6"/>
  <c r="C19" i="6" s="1"/>
  <c r="C14" i="6" s="1"/>
  <c r="K19" i="6"/>
  <c r="J19" i="6"/>
  <c r="J14" i="6" s="1"/>
  <c r="J4" i="6" s="1"/>
  <c r="I19" i="6"/>
  <c r="H19" i="6"/>
  <c r="H14" i="6" s="1"/>
  <c r="H4" i="6" s="1"/>
  <c r="F19" i="6"/>
  <c r="E19" i="6"/>
  <c r="E14" i="6" s="1"/>
  <c r="E4" i="6" s="1"/>
  <c r="D19" i="6"/>
  <c r="K15" i="6"/>
  <c r="J15" i="6"/>
  <c r="I15" i="6"/>
  <c r="H15" i="6"/>
  <c r="F15" i="6"/>
  <c r="E15" i="6"/>
  <c r="D15" i="6"/>
  <c r="C15" i="6"/>
  <c r="K14" i="6"/>
  <c r="K4" i="6" s="1"/>
  <c r="I14" i="6"/>
  <c r="I4" i="6" s="1"/>
  <c r="F14" i="6"/>
  <c r="F4" i="6" s="1"/>
  <c r="D14" i="6"/>
  <c r="D4" i="6" s="1"/>
  <c r="K5" i="6"/>
  <c r="J5" i="6"/>
  <c r="I5" i="6"/>
  <c r="H5" i="6"/>
  <c r="F5" i="6"/>
  <c r="E5" i="6"/>
  <c r="D5" i="6"/>
  <c r="C5" i="6"/>
  <c r="K29" i="5"/>
  <c r="J29" i="5"/>
  <c r="I29" i="5"/>
  <c r="H29" i="5"/>
  <c r="F29" i="5"/>
  <c r="E29" i="5"/>
  <c r="D29" i="5"/>
  <c r="C29" i="5"/>
  <c r="K27" i="5"/>
  <c r="J27" i="5"/>
  <c r="I27" i="5"/>
  <c r="H27" i="5"/>
  <c r="F27" i="5"/>
  <c r="E27" i="5"/>
  <c r="D27" i="5"/>
  <c r="C27" i="5"/>
  <c r="K26" i="5"/>
  <c r="J26" i="5"/>
  <c r="I26" i="5"/>
  <c r="H26" i="5"/>
  <c r="F26" i="5"/>
  <c r="E26" i="5"/>
  <c r="D26" i="5"/>
  <c r="C26" i="5"/>
  <c r="K18" i="5"/>
  <c r="J18" i="5"/>
  <c r="I18" i="5"/>
  <c r="H18" i="5"/>
  <c r="F18" i="5"/>
  <c r="E18" i="5"/>
  <c r="D18" i="5"/>
  <c r="C18" i="5"/>
  <c r="K16" i="5"/>
  <c r="J16" i="5"/>
  <c r="I16" i="5"/>
  <c r="H16" i="5"/>
  <c r="F16" i="5"/>
  <c r="E16" i="5"/>
  <c r="D16" i="5"/>
  <c r="C16" i="5"/>
  <c r="K15" i="5"/>
  <c r="J15" i="5"/>
  <c r="I15" i="5"/>
  <c r="H15" i="5"/>
  <c r="F15" i="5"/>
  <c r="E15" i="5"/>
  <c r="D15" i="5"/>
  <c r="C15" i="5"/>
  <c r="K4" i="5"/>
  <c r="J4" i="5"/>
  <c r="I4" i="5"/>
  <c r="H4" i="5"/>
  <c r="F4" i="5"/>
  <c r="E4" i="5"/>
  <c r="D4" i="5"/>
  <c r="C4" i="5"/>
  <c r="K335" i="4"/>
  <c r="J335" i="4"/>
  <c r="I335" i="4"/>
  <c r="H335" i="4"/>
  <c r="F335" i="4"/>
  <c r="E335" i="4"/>
  <c r="D335" i="4"/>
  <c r="C335" i="4"/>
  <c r="K334" i="4"/>
  <c r="J334" i="4"/>
  <c r="I334" i="4"/>
  <c r="H334" i="4"/>
  <c r="F334" i="4"/>
  <c r="E334" i="4"/>
  <c r="D334" i="4"/>
  <c r="C334" i="4"/>
  <c r="K331" i="4"/>
  <c r="J331" i="4"/>
  <c r="I331" i="4"/>
  <c r="H331" i="4"/>
  <c r="F331" i="4"/>
  <c r="E331" i="4"/>
  <c r="D331" i="4"/>
  <c r="C331" i="4"/>
  <c r="K328" i="4"/>
  <c r="J328" i="4"/>
  <c r="I328" i="4"/>
  <c r="H328" i="4"/>
  <c r="F328" i="4"/>
  <c r="E328" i="4"/>
  <c r="D328" i="4"/>
  <c r="C328" i="4"/>
  <c r="K326" i="4"/>
  <c r="J326" i="4"/>
  <c r="I326" i="4"/>
  <c r="H326" i="4"/>
  <c r="F326" i="4"/>
  <c r="E326" i="4"/>
  <c r="D326" i="4"/>
  <c r="C326" i="4"/>
  <c r="K325" i="4"/>
  <c r="J325" i="4"/>
  <c r="I325" i="4"/>
  <c r="H325" i="4"/>
  <c r="F325" i="4"/>
  <c r="E325" i="4"/>
  <c r="D325" i="4"/>
  <c r="C325" i="4"/>
  <c r="K317" i="4"/>
  <c r="K314" i="4" s="1"/>
  <c r="J317" i="4"/>
  <c r="J314" i="4" s="1"/>
  <c r="I317" i="4"/>
  <c r="I314" i="4" s="1"/>
  <c r="H317" i="4"/>
  <c r="H314" i="4" s="1"/>
  <c r="F317" i="4"/>
  <c r="F314" i="4" s="1"/>
  <c r="E317" i="4"/>
  <c r="E314" i="4" s="1"/>
  <c r="D317" i="4"/>
  <c r="D314" i="4" s="1"/>
  <c r="C317" i="4"/>
  <c r="C314" i="4" s="1"/>
  <c r="K312" i="4"/>
  <c r="J312" i="4"/>
  <c r="I312" i="4"/>
  <c r="H312" i="4"/>
  <c r="F312" i="4"/>
  <c r="E312" i="4"/>
  <c r="D312" i="4"/>
  <c r="C312" i="4"/>
  <c r="K277" i="4"/>
  <c r="J277" i="4"/>
  <c r="I277" i="4"/>
  <c r="H277" i="4"/>
  <c r="F277" i="4"/>
  <c r="E277" i="4"/>
  <c r="D277" i="4"/>
  <c r="C277" i="4"/>
  <c r="K276" i="4"/>
  <c r="J276" i="4"/>
  <c r="I276" i="4"/>
  <c r="H276" i="4"/>
  <c r="F276" i="4"/>
  <c r="E276" i="4"/>
  <c r="D276" i="4"/>
  <c r="C276" i="4"/>
  <c r="K275" i="4"/>
  <c r="J275" i="4"/>
  <c r="I275" i="4"/>
  <c r="H275" i="4"/>
  <c r="F275" i="4"/>
  <c r="E275" i="4"/>
  <c r="D275" i="4"/>
  <c r="C275" i="4"/>
  <c r="K239" i="4"/>
  <c r="J239" i="4"/>
  <c r="I239" i="4"/>
  <c r="H239" i="4"/>
  <c r="F239" i="4"/>
  <c r="E239" i="4"/>
  <c r="D239" i="4"/>
  <c r="C239" i="4"/>
  <c r="K238" i="4"/>
  <c r="J238" i="4"/>
  <c r="I238" i="4"/>
  <c r="H238" i="4"/>
  <c r="F238" i="4"/>
  <c r="E238" i="4"/>
  <c r="D238" i="4"/>
  <c r="C238" i="4"/>
  <c r="K237" i="4"/>
  <c r="J237" i="4"/>
  <c r="I237" i="4"/>
  <c r="H237" i="4"/>
  <c r="F237" i="4"/>
  <c r="E237" i="4"/>
  <c r="D237" i="4"/>
  <c r="C237" i="4"/>
  <c r="K221" i="4"/>
  <c r="J221" i="4"/>
  <c r="I221" i="4"/>
  <c r="H221" i="4"/>
  <c r="F221" i="4"/>
  <c r="E221" i="4"/>
  <c r="D221" i="4"/>
  <c r="C221" i="4"/>
  <c r="K216" i="4"/>
  <c r="J216" i="4"/>
  <c r="I216" i="4"/>
  <c r="H216" i="4"/>
  <c r="F216" i="4"/>
  <c r="E216" i="4"/>
  <c r="D216" i="4"/>
  <c r="C216" i="4"/>
  <c r="K215" i="4"/>
  <c r="J215" i="4"/>
  <c r="I215" i="4"/>
  <c r="H215" i="4"/>
  <c r="F215" i="4"/>
  <c r="E215" i="4"/>
  <c r="D215" i="4"/>
  <c r="C215" i="4"/>
  <c r="K206" i="4"/>
  <c r="J206" i="4"/>
  <c r="I206" i="4"/>
  <c r="H206" i="4"/>
  <c r="F206" i="4"/>
  <c r="E206" i="4"/>
  <c r="D206" i="4"/>
  <c r="C206" i="4"/>
  <c r="K204" i="4"/>
  <c r="J204" i="4"/>
  <c r="I204" i="4"/>
  <c r="H204" i="4"/>
  <c r="F204" i="4"/>
  <c r="E204" i="4"/>
  <c r="D204" i="4"/>
  <c r="C204" i="4"/>
  <c r="K200" i="4"/>
  <c r="J200" i="4"/>
  <c r="I200" i="4"/>
  <c r="H200" i="4"/>
  <c r="F200" i="4"/>
  <c r="E200" i="4"/>
  <c r="D200" i="4"/>
  <c r="C200" i="4"/>
  <c r="K199" i="4"/>
  <c r="J199" i="4"/>
  <c r="I199" i="4"/>
  <c r="H199" i="4"/>
  <c r="F199" i="4"/>
  <c r="E199" i="4"/>
  <c r="D199" i="4"/>
  <c r="C199" i="4"/>
  <c r="K162" i="4"/>
  <c r="J162" i="4"/>
  <c r="I162" i="4"/>
  <c r="H162" i="4"/>
  <c r="F162" i="4"/>
  <c r="E162" i="4"/>
  <c r="D162" i="4"/>
  <c r="C162" i="4"/>
  <c r="K161" i="4"/>
  <c r="J161" i="4"/>
  <c r="I161" i="4"/>
  <c r="H161" i="4"/>
  <c r="F161" i="4"/>
  <c r="E161" i="4"/>
  <c r="D161" i="4"/>
  <c r="C161" i="4"/>
  <c r="K143" i="4"/>
  <c r="J143" i="4"/>
  <c r="I143" i="4"/>
  <c r="H143" i="4"/>
  <c r="F143" i="4"/>
  <c r="E143" i="4"/>
  <c r="D143" i="4"/>
  <c r="C143" i="4"/>
  <c r="K142" i="4"/>
  <c r="J142" i="4"/>
  <c r="I142" i="4"/>
  <c r="H142" i="4"/>
  <c r="F142" i="4"/>
  <c r="E142" i="4"/>
  <c r="D142" i="4"/>
  <c r="C142" i="4"/>
  <c r="K141" i="4"/>
  <c r="J141" i="4"/>
  <c r="I141" i="4"/>
  <c r="H141" i="4"/>
  <c r="F141" i="4"/>
  <c r="E141" i="4"/>
  <c r="D141" i="4"/>
  <c r="C141" i="4"/>
  <c r="K137" i="4"/>
  <c r="J137" i="4"/>
  <c r="I137" i="4"/>
  <c r="H137" i="4"/>
  <c r="F137" i="4"/>
  <c r="E137" i="4"/>
  <c r="D137" i="4"/>
  <c r="C137" i="4"/>
  <c r="K136" i="4"/>
  <c r="J136" i="4"/>
  <c r="I136" i="4"/>
  <c r="H136" i="4"/>
  <c r="F136" i="4"/>
  <c r="E136" i="4"/>
  <c r="D136" i="4"/>
  <c r="C136" i="4"/>
  <c r="K120" i="4"/>
  <c r="J120" i="4"/>
  <c r="I120" i="4"/>
  <c r="H120" i="4"/>
  <c r="F120" i="4"/>
  <c r="E120" i="4"/>
  <c r="D120" i="4"/>
  <c r="C120" i="4"/>
  <c r="K117" i="4"/>
  <c r="J117" i="4"/>
  <c r="I117" i="4"/>
  <c r="H117" i="4"/>
  <c r="F117" i="4"/>
  <c r="E117" i="4"/>
  <c r="D117" i="4"/>
  <c r="C117" i="4"/>
  <c r="K110" i="4"/>
  <c r="J110" i="4"/>
  <c r="I110" i="4"/>
  <c r="H110" i="4"/>
  <c r="F110" i="4"/>
  <c r="E110" i="4"/>
  <c r="D110" i="4"/>
  <c r="C110" i="4"/>
  <c r="K108" i="4"/>
  <c r="J108" i="4"/>
  <c r="I108" i="4"/>
  <c r="H108" i="4"/>
  <c r="F108" i="4"/>
  <c r="E108" i="4"/>
  <c r="D108" i="4"/>
  <c r="C108" i="4"/>
  <c r="K106" i="4"/>
  <c r="J106" i="4"/>
  <c r="I106" i="4"/>
  <c r="H106" i="4"/>
  <c r="F106" i="4"/>
  <c r="E106" i="4"/>
  <c r="D106" i="4"/>
  <c r="C106" i="4"/>
  <c r="K105" i="4"/>
  <c r="J105" i="4"/>
  <c r="I105" i="4"/>
  <c r="H105" i="4"/>
  <c r="F105" i="4"/>
  <c r="E105" i="4"/>
  <c r="D105" i="4"/>
  <c r="C105" i="4"/>
  <c r="K96" i="4"/>
  <c r="J96" i="4"/>
  <c r="I96" i="4"/>
  <c r="H96" i="4"/>
  <c r="F96" i="4"/>
  <c r="E96" i="4"/>
  <c r="D96" i="4"/>
  <c r="C96" i="4"/>
  <c r="K93" i="4"/>
  <c r="J93" i="4"/>
  <c r="I93" i="4"/>
  <c r="H93" i="4"/>
  <c r="F93" i="4"/>
  <c r="E93" i="4"/>
  <c r="D93" i="4"/>
  <c r="C93" i="4"/>
  <c r="K88" i="4"/>
  <c r="J88" i="4"/>
  <c r="I88" i="4"/>
  <c r="H88" i="4"/>
  <c r="F88" i="4"/>
  <c r="E88" i="4"/>
  <c r="D88" i="4"/>
  <c r="C88" i="4"/>
  <c r="K86" i="4"/>
  <c r="J86" i="4"/>
  <c r="I86" i="4"/>
  <c r="H86" i="4"/>
  <c r="F86" i="4"/>
  <c r="E86" i="4"/>
  <c r="D86" i="4"/>
  <c r="D85" i="4" s="1"/>
  <c r="C86" i="4"/>
  <c r="C85" i="4" s="1"/>
  <c r="K85" i="4"/>
  <c r="J85" i="4"/>
  <c r="I85" i="4"/>
  <c r="H85" i="4"/>
  <c r="F85" i="4"/>
  <c r="E85" i="4"/>
  <c r="K41" i="4"/>
  <c r="J41" i="4"/>
  <c r="I41" i="4"/>
  <c r="H41" i="4"/>
  <c r="F41" i="4"/>
  <c r="E41" i="4"/>
  <c r="D41" i="4"/>
  <c r="C41" i="4"/>
  <c r="K40" i="4"/>
  <c r="J40" i="4"/>
  <c r="I40" i="4"/>
  <c r="H40" i="4"/>
  <c r="F40" i="4"/>
  <c r="E40" i="4"/>
  <c r="D40" i="4"/>
  <c r="C40" i="4"/>
  <c r="K35" i="4"/>
  <c r="J35" i="4"/>
  <c r="I35" i="4"/>
  <c r="H35" i="4"/>
  <c r="F35" i="4"/>
  <c r="E35" i="4"/>
  <c r="D35" i="4"/>
  <c r="C35" i="4"/>
  <c r="K33" i="4"/>
  <c r="J33" i="4"/>
  <c r="I33" i="4"/>
  <c r="H33" i="4"/>
  <c r="F33" i="4"/>
  <c r="E33" i="4"/>
  <c r="D33" i="4"/>
  <c r="C33" i="4"/>
  <c r="K31" i="4"/>
  <c r="J31" i="4"/>
  <c r="I31" i="4"/>
  <c r="H31" i="4"/>
  <c r="F31" i="4"/>
  <c r="E31" i="4"/>
  <c r="D31" i="4"/>
  <c r="C31" i="4"/>
  <c r="K30" i="4"/>
  <c r="J30" i="4"/>
  <c r="I30" i="4"/>
  <c r="H30" i="4"/>
  <c r="F30" i="4"/>
  <c r="E30" i="4"/>
  <c r="D30" i="4"/>
  <c r="C30" i="4"/>
  <c r="K21" i="4"/>
  <c r="J21" i="4"/>
  <c r="I21" i="4"/>
  <c r="H21" i="4"/>
  <c r="F21" i="4"/>
  <c r="E21" i="4"/>
  <c r="D21" i="4"/>
  <c r="C21" i="4"/>
  <c r="K19" i="4"/>
  <c r="J19" i="4"/>
  <c r="I19" i="4"/>
  <c r="H19" i="4"/>
  <c r="F19" i="4"/>
  <c r="E19" i="4"/>
  <c r="D19" i="4"/>
  <c r="C19" i="4"/>
  <c r="K16" i="4"/>
  <c r="J16" i="4"/>
  <c r="I16" i="4"/>
  <c r="H16" i="4"/>
  <c r="F16" i="4"/>
  <c r="E16" i="4"/>
  <c r="D16" i="4"/>
  <c r="C16" i="4"/>
  <c r="K15" i="4"/>
  <c r="J15" i="4"/>
  <c r="I15" i="4"/>
  <c r="H15" i="4"/>
  <c r="F15" i="4"/>
  <c r="E15" i="4"/>
  <c r="D15" i="4"/>
  <c r="C15" i="4"/>
  <c r="K4" i="4"/>
  <c r="J4" i="4"/>
  <c r="I4" i="4"/>
  <c r="H4" i="4"/>
  <c r="F4" i="4"/>
  <c r="E4" i="4"/>
  <c r="K12" i="3"/>
  <c r="J12" i="3"/>
  <c r="I12" i="3"/>
  <c r="H12" i="3"/>
  <c r="F12" i="3"/>
  <c r="E12" i="3"/>
  <c r="D12" i="3"/>
  <c r="C12" i="3"/>
  <c r="K10" i="3"/>
  <c r="J10" i="3"/>
  <c r="I10" i="3"/>
  <c r="H10" i="3"/>
  <c r="F10" i="3"/>
  <c r="E10" i="3"/>
  <c r="D10" i="3"/>
  <c r="C10" i="3"/>
  <c r="K9" i="3"/>
  <c r="J9" i="3"/>
  <c r="I9" i="3"/>
  <c r="H9" i="3"/>
  <c r="F9" i="3"/>
  <c r="E9" i="3"/>
  <c r="D9" i="3"/>
  <c r="C9" i="3"/>
  <c r="K6" i="3"/>
  <c r="J6" i="3"/>
  <c r="I6" i="3"/>
  <c r="H6" i="3"/>
  <c r="F6" i="3"/>
  <c r="E6" i="3"/>
  <c r="D6" i="3"/>
  <c r="C6" i="3"/>
  <c r="K15" i="2"/>
  <c r="J15" i="2"/>
  <c r="I15" i="2"/>
  <c r="H15" i="2"/>
  <c r="F15" i="2"/>
  <c r="E15" i="2"/>
  <c r="D15" i="2"/>
  <c r="C15" i="2"/>
  <c r="K13" i="2"/>
  <c r="J13" i="2"/>
  <c r="I13" i="2"/>
  <c r="H13" i="2"/>
  <c r="F13" i="2"/>
  <c r="E13" i="2"/>
  <c r="D13" i="2"/>
  <c r="C13" i="2"/>
  <c r="K12" i="2"/>
  <c r="J12" i="2"/>
  <c r="I12" i="2"/>
  <c r="H12" i="2"/>
  <c r="F12" i="2"/>
  <c r="E12" i="2"/>
  <c r="D12" i="2"/>
  <c r="C12" i="2"/>
  <c r="K9" i="2"/>
  <c r="J9" i="2"/>
  <c r="I9" i="2"/>
  <c r="H9" i="2"/>
  <c r="F9" i="2"/>
  <c r="E9" i="2"/>
  <c r="D9" i="2"/>
  <c r="C9" i="2"/>
  <c r="K8" i="2"/>
  <c r="J8" i="2"/>
  <c r="I8" i="2"/>
  <c r="H8" i="2"/>
  <c r="F8" i="2"/>
  <c r="E8" i="2"/>
  <c r="D8" i="2"/>
  <c r="C8" i="2"/>
  <c r="K6" i="2"/>
  <c r="J6" i="2"/>
  <c r="I6" i="2"/>
  <c r="H6" i="2"/>
  <c r="F6" i="2"/>
  <c r="E6" i="2"/>
  <c r="D6" i="2"/>
  <c r="C6" i="2"/>
  <c r="K78" i="1"/>
  <c r="J78" i="1"/>
  <c r="I78" i="1"/>
  <c r="H78" i="1"/>
  <c r="F78" i="1"/>
  <c r="E78" i="1"/>
  <c r="D78" i="1"/>
  <c r="C78" i="1"/>
  <c r="K72" i="1"/>
  <c r="J72" i="1"/>
  <c r="I72" i="1"/>
  <c r="H72" i="1"/>
  <c r="F72" i="1"/>
  <c r="E72" i="1"/>
  <c r="D72" i="1"/>
  <c r="C72" i="1"/>
  <c r="K64" i="1"/>
  <c r="J64" i="1"/>
  <c r="I64" i="1"/>
  <c r="H64" i="1"/>
  <c r="F64" i="1"/>
  <c r="F63" i="1" s="1"/>
  <c r="F60" i="1" s="1"/>
  <c r="F59" i="1" s="1"/>
  <c r="E64" i="1"/>
  <c r="E63" i="1" s="1"/>
  <c r="E60" i="1" s="1"/>
  <c r="E59" i="1" s="1"/>
  <c r="E7" i="1" s="1"/>
  <c r="D64" i="1"/>
  <c r="D63" i="1" s="1"/>
  <c r="D60" i="1" s="1"/>
  <c r="D59" i="1" s="1"/>
  <c r="C64" i="1"/>
  <c r="C63" i="1" s="1"/>
  <c r="C60" i="1" s="1"/>
  <c r="C59" i="1" s="1"/>
  <c r="C7" i="1" s="1"/>
  <c r="K63" i="1"/>
  <c r="K60" i="1" s="1"/>
  <c r="K59" i="1" s="1"/>
  <c r="J63" i="1"/>
  <c r="J60" i="1" s="1"/>
  <c r="J59" i="1" s="1"/>
  <c r="J7" i="1" s="1"/>
  <c r="I63" i="1"/>
  <c r="I60" i="1" s="1"/>
  <c r="I59" i="1" s="1"/>
  <c r="H63" i="1"/>
  <c r="H60" i="1" s="1"/>
  <c r="H59" i="1" s="1"/>
  <c r="H7" i="1" s="1"/>
  <c r="K52" i="1"/>
  <c r="J52" i="1"/>
  <c r="I52" i="1"/>
  <c r="H52" i="1"/>
  <c r="F52" i="1"/>
  <c r="E52" i="1"/>
  <c r="D52" i="1"/>
  <c r="C52" i="1"/>
  <c r="K51" i="1"/>
  <c r="J51" i="1"/>
  <c r="I51" i="1"/>
  <c r="H51" i="1"/>
  <c r="F51" i="1"/>
  <c r="E51" i="1"/>
  <c r="D51" i="1"/>
  <c r="C51" i="1"/>
  <c r="K48" i="1"/>
  <c r="J48" i="1"/>
  <c r="I48" i="1"/>
  <c r="H48" i="1"/>
  <c r="F48" i="1"/>
  <c r="E48" i="1"/>
  <c r="D48" i="1"/>
  <c r="C48" i="1"/>
  <c r="K39" i="1"/>
  <c r="J39" i="1"/>
  <c r="I39" i="1"/>
  <c r="H39" i="1"/>
  <c r="F39" i="1"/>
  <c r="E39" i="1"/>
  <c r="D39" i="1"/>
  <c r="C39" i="1"/>
  <c r="K38" i="1"/>
  <c r="J38" i="1"/>
  <c r="I38" i="1"/>
  <c r="H38" i="1"/>
  <c r="F38" i="1"/>
  <c r="E38" i="1"/>
  <c r="D38" i="1"/>
  <c r="C38" i="1"/>
  <c r="K36" i="1"/>
  <c r="J36" i="1"/>
  <c r="I36" i="1"/>
  <c r="H36" i="1"/>
  <c r="F36" i="1"/>
  <c r="E36" i="1"/>
  <c r="D36" i="1"/>
  <c r="C36" i="1"/>
  <c r="K33" i="1"/>
  <c r="J33" i="1"/>
  <c r="I33" i="1"/>
  <c r="H33" i="1"/>
  <c r="F33" i="1"/>
  <c r="E33" i="1"/>
  <c r="D33" i="1"/>
  <c r="C33" i="1"/>
  <c r="K32" i="1"/>
  <c r="J32" i="1"/>
  <c r="I32" i="1"/>
  <c r="H32" i="1"/>
  <c r="F32" i="1"/>
  <c r="E32" i="1"/>
  <c r="D32" i="1"/>
  <c r="C32" i="1"/>
  <c r="K27" i="1"/>
  <c r="J27" i="1"/>
  <c r="I27" i="1"/>
  <c r="H27" i="1"/>
  <c r="F27" i="1"/>
  <c r="E27" i="1"/>
  <c r="D27" i="1"/>
  <c r="C27" i="1"/>
  <c r="K26" i="1"/>
  <c r="J26" i="1"/>
  <c r="I26" i="1"/>
  <c r="H26" i="1"/>
  <c r="F26" i="1"/>
  <c r="E26" i="1"/>
  <c r="D26" i="1"/>
  <c r="C26" i="1"/>
  <c r="K25" i="1"/>
  <c r="J25" i="1"/>
  <c r="I25" i="1"/>
  <c r="H25" i="1"/>
  <c r="F25" i="1"/>
  <c r="E25" i="1"/>
  <c r="D25" i="1"/>
  <c r="C25" i="1"/>
  <c r="K24" i="1"/>
  <c r="J24" i="1"/>
  <c r="I24" i="1"/>
  <c r="H24" i="1"/>
  <c r="F24" i="1"/>
  <c r="E24" i="1"/>
  <c r="D24" i="1"/>
  <c r="C24" i="1"/>
  <c r="K21" i="1"/>
  <c r="J21" i="1"/>
  <c r="I21" i="1"/>
  <c r="H21" i="1"/>
  <c r="F21" i="1"/>
  <c r="E21" i="1"/>
  <c r="D21" i="1"/>
  <c r="C21" i="1"/>
  <c r="K20" i="1"/>
  <c r="J20" i="1"/>
  <c r="I20" i="1"/>
  <c r="H20" i="1"/>
  <c r="F20" i="1"/>
  <c r="E20" i="1"/>
  <c r="D20" i="1"/>
  <c r="C20" i="1"/>
  <c r="K15" i="1"/>
  <c r="J15" i="1"/>
  <c r="I15" i="1"/>
  <c r="H15" i="1"/>
  <c r="F15" i="1"/>
  <c r="E15" i="1"/>
  <c r="D15" i="1"/>
  <c r="C15" i="1"/>
  <c r="K14" i="1"/>
  <c r="J14" i="1"/>
  <c r="I14" i="1"/>
  <c r="H14" i="1"/>
  <c r="F14" i="1"/>
  <c r="E14" i="1"/>
  <c r="D14" i="1"/>
  <c r="C14" i="1"/>
  <c r="K11" i="1"/>
  <c r="J11" i="1"/>
  <c r="I11" i="1"/>
  <c r="H11" i="1"/>
  <c r="F11" i="1"/>
  <c r="E11" i="1"/>
  <c r="D11" i="1"/>
  <c r="C11" i="1"/>
  <c r="K10" i="1"/>
  <c r="J10" i="1"/>
  <c r="I10" i="1"/>
  <c r="H10" i="1"/>
  <c r="F10" i="1"/>
  <c r="E10" i="1"/>
  <c r="D10" i="1"/>
  <c r="C10" i="1"/>
  <c r="K9" i="1"/>
  <c r="J9" i="1"/>
  <c r="I9" i="1"/>
  <c r="H9" i="1"/>
  <c r="F9" i="1"/>
  <c r="E9" i="1"/>
  <c r="D9" i="1"/>
  <c r="C9" i="1"/>
  <c r="I7" i="1" l="1"/>
  <c r="K7" i="1"/>
  <c r="D7" i="1"/>
  <c r="F7" i="1"/>
  <c r="F125" i="7"/>
  <c r="I125" i="7"/>
  <c r="K125" i="7"/>
  <c r="H98" i="7"/>
  <c r="D125" i="7"/>
  <c r="C86" i="7"/>
  <c r="E33" i="7"/>
  <c r="E14" i="7" s="1"/>
  <c r="C33" i="7"/>
  <c r="K98" i="7"/>
  <c r="K86" i="7" s="1"/>
  <c r="H86" i="7"/>
  <c r="J86" i="7"/>
  <c r="C14" i="7"/>
  <c r="C4" i="7" s="1"/>
  <c r="H14" i="7"/>
  <c r="E86" i="7"/>
  <c r="I86" i="7"/>
  <c r="D86" i="7"/>
  <c r="F98" i="7"/>
  <c r="F86" i="7" s="1"/>
  <c r="F14" i="7"/>
  <c r="K14" i="7"/>
  <c r="J14" i="7"/>
  <c r="D14" i="7"/>
  <c r="I14" i="7"/>
  <c r="M44" i="14"/>
  <c r="C4" i="4"/>
  <c r="D4" i="4"/>
  <c r="M15" i="17"/>
  <c r="L10" i="17"/>
  <c r="K14" i="16"/>
  <c r="K4" i="16" s="1"/>
  <c r="F14" i="16"/>
  <c r="F4" i="16" s="1"/>
  <c r="H14" i="16"/>
  <c r="H4" i="16" s="1"/>
  <c r="J14" i="16"/>
  <c r="J4" i="16" s="1"/>
  <c r="C14" i="16"/>
  <c r="C4" i="16" s="1"/>
  <c r="E14" i="16"/>
  <c r="E4" i="16" s="1"/>
  <c r="M32" i="16"/>
  <c r="M40" i="16"/>
  <c r="L34" i="15"/>
  <c r="L14" i="15" s="1"/>
  <c r="M121" i="15"/>
  <c r="M161" i="15"/>
  <c r="M107" i="15"/>
  <c r="M123" i="15"/>
  <c r="M206" i="15"/>
  <c r="M222" i="15"/>
  <c r="M276" i="15"/>
  <c r="M85" i="15"/>
  <c r="M105" i="15"/>
  <c r="M111" i="15"/>
  <c r="M134" i="15"/>
  <c r="M200" i="15"/>
  <c r="M218" i="15"/>
  <c r="M229" i="15"/>
  <c r="M243" i="15"/>
  <c r="M92" i="15"/>
  <c r="M114" i="15"/>
  <c r="M234" i="15"/>
  <c r="H4" i="14"/>
  <c r="J4" i="14"/>
  <c r="C86" i="14"/>
  <c r="C4" i="14" s="1"/>
  <c r="E86" i="14"/>
  <c r="E4" i="14" s="1"/>
  <c r="M55" i="14"/>
  <c r="M97" i="14"/>
  <c r="M123" i="14"/>
  <c r="M133" i="14"/>
  <c r="M16" i="14"/>
  <c r="M22" i="14"/>
  <c r="M32" i="14"/>
  <c r="M50" i="14"/>
  <c r="M94" i="14"/>
  <c r="M128" i="14"/>
  <c r="M163" i="14"/>
  <c r="L15" i="9"/>
  <c r="M16" i="9"/>
  <c r="L130" i="9"/>
  <c r="M130" i="9" s="1"/>
  <c r="L165" i="9"/>
  <c r="L164" i="9" s="1"/>
  <c r="M47" i="9"/>
  <c r="M51" i="9"/>
  <c r="M123" i="9"/>
  <c r="M133" i="9"/>
  <c r="M108" i="7"/>
  <c r="M145" i="7"/>
  <c r="M362" i="7"/>
  <c r="M44" i="7"/>
  <c r="M112" i="7"/>
  <c r="M157" i="7"/>
  <c r="M401" i="7"/>
  <c r="M22" i="7"/>
  <c r="M36" i="7"/>
  <c r="M55" i="7"/>
  <c r="M99" i="7"/>
  <c r="M106" i="7"/>
  <c r="M133" i="7"/>
  <c r="M147" i="7"/>
  <c r="M280" i="7"/>
  <c r="M340" i="7"/>
  <c r="M346" i="7"/>
  <c r="M352" i="7"/>
  <c r="M438" i="7"/>
  <c r="M363" i="7"/>
  <c r="M15" i="7"/>
  <c r="M34" i="7"/>
  <c r="M40" i="7"/>
  <c r="M47" i="7"/>
  <c r="M87" i="7"/>
  <c r="M102" i="7"/>
  <c r="M126" i="7"/>
  <c r="M149" i="7"/>
  <c r="M204" i="7"/>
  <c r="M321" i="7"/>
  <c r="M342" i="7"/>
  <c r="M403" i="7"/>
  <c r="M410" i="7"/>
  <c r="M113" i="7"/>
  <c r="M92" i="6"/>
  <c r="C4" i="6"/>
  <c r="M33" i="6"/>
  <c r="M41" i="6"/>
  <c r="L87" i="6"/>
  <c r="M131" i="6"/>
  <c r="M137" i="6"/>
  <c r="M169" i="6"/>
  <c r="M204" i="6"/>
  <c r="M88" i="6"/>
  <c r="M15" i="6"/>
  <c r="M31" i="6"/>
  <c r="M37" i="6"/>
  <c r="M48" i="6"/>
  <c r="M128" i="6"/>
  <c r="M135" i="6"/>
  <c r="M173" i="6"/>
  <c r="M212" i="6"/>
  <c r="M41" i="4"/>
  <c r="M21" i="4"/>
  <c r="M33" i="4"/>
  <c r="M40" i="4"/>
  <c r="M110" i="4"/>
  <c r="M120" i="4"/>
  <c r="M143" i="4"/>
  <c r="M200" i="4"/>
  <c r="M216" i="4"/>
  <c r="M237" i="4"/>
  <c r="M275" i="4"/>
  <c r="M328" i="4"/>
  <c r="M334" i="4"/>
  <c r="M16" i="4"/>
  <c r="M35" i="4"/>
  <c r="M93" i="4"/>
  <c r="M108" i="4"/>
  <c r="M117" i="4"/>
  <c r="M136" i="4"/>
  <c r="M162" i="4"/>
  <c r="M206" i="4"/>
  <c r="M221" i="4"/>
  <c r="M239" i="4"/>
  <c r="M326" i="4"/>
  <c r="M331" i="4"/>
  <c r="M12" i="2"/>
  <c r="M10" i="1"/>
  <c r="M20" i="1"/>
  <c r="M39" i="1"/>
  <c r="M51" i="1"/>
  <c r="M72" i="1"/>
  <c r="M78" i="1"/>
  <c r="M36" i="1"/>
  <c r="M48" i="1"/>
  <c r="M16" i="17"/>
  <c r="M244" i="15"/>
  <c r="M209" i="15"/>
  <c r="M202" i="15"/>
  <c r="L275" i="15"/>
  <c r="M162" i="15"/>
  <c r="M163" i="15"/>
  <c r="M162" i="14"/>
  <c r="L132" i="14"/>
  <c r="M124" i="14"/>
  <c r="M95" i="14"/>
  <c r="M56" i="14"/>
  <c r="M51" i="14"/>
  <c r="M52" i="14"/>
  <c r="M46" i="14"/>
  <c r="M45" i="14"/>
  <c r="L29" i="14"/>
  <c r="M91" i="13"/>
  <c r="M26" i="13"/>
  <c r="M18" i="13"/>
  <c r="M131" i="9"/>
  <c r="M124" i="9"/>
  <c r="M87" i="9"/>
  <c r="M88" i="9"/>
  <c r="M59" i="9"/>
  <c r="M56" i="9"/>
  <c r="M57" i="9"/>
  <c r="M48" i="9"/>
  <c r="M27" i="8"/>
  <c r="M28" i="8"/>
  <c r="M16" i="8"/>
  <c r="M15" i="8"/>
  <c r="M439" i="7"/>
  <c r="M440" i="7"/>
  <c r="M205" i="6"/>
  <c r="M411" i="7"/>
  <c r="M323" i="7"/>
  <c r="M281" i="7"/>
  <c r="M282" i="7"/>
  <c r="M206" i="7"/>
  <c r="M158" i="7"/>
  <c r="L144" i="7"/>
  <c r="M144" i="7" s="1"/>
  <c r="M135" i="7"/>
  <c r="M128" i="7"/>
  <c r="M90" i="7"/>
  <c r="M56" i="7"/>
  <c r="M24" i="7"/>
  <c r="M17" i="7"/>
  <c r="L165" i="6"/>
  <c r="L164" i="6" s="1"/>
  <c r="M164" i="6" s="1"/>
  <c r="L19" i="6"/>
  <c r="M19" i="6" s="1"/>
  <c r="M22" i="6"/>
  <c r="M18" i="5"/>
  <c r="M314" i="4"/>
  <c r="M135" i="15"/>
  <c r="M95" i="15"/>
  <c r="M87" i="15"/>
  <c r="M243" i="7"/>
  <c r="V21" i="18"/>
  <c r="V5" i="18"/>
  <c r="M10" i="17"/>
  <c r="L9" i="17"/>
  <c r="L217" i="15"/>
  <c r="L104" i="15"/>
  <c r="L122" i="14"/>
  <c r="M122" i="14" s="1"/>
  <c r="L86" i="14"/>
  <c r="M86" i="14" s="1"/>
  <c r="L15" i="14"/>
  <c r="L99" i="13"/>
  <c r="L34" i="13"/>
  <c r="L4" i="11"/>
  <c r="L14" i="11"/>
  <c r="L122" i="9"/>
  <c r="L4" i="8"/>
  <c r="M4" i="8" s="1"/>
  <c r="L400" i="7"/>
  <c r="L339" i="7"/>
  <c r="L98" i="7"/>
  <c r="L33" i="7"/>
  <c r="L203" i="6"/>
  <c r="M203" i="6" s="1"/>
  <c r="L127" i="6"/>
  <c r="L30" i="6"/>
  <c r="M30" i="6" s="1"/>
  <c r="L26" i="5"/>
  <c r="M335" i="4"/>
  <c r="L325" i="4"/>
  <c r="M325" i="4" s="1"/>
  <c r="M317" i="4"/>
  <c r="M277" i="4"/>
  <c r="M276" i="4"/>
  <c r="M238" i="4"/>
  <c r="L215" i="4"/>
  <c r="M215" i="4" s="1"/>
  <c r="L204" i="4"/>
  <c r="M204" i="4" s="1"/>
  <c r="L161" i="4"/>
  <c r="M161" i="4" s="1"/>
  <c r="L142" i="4"/>
  <c r="M137" i="4"/>
  <c r="L105" i="4"/>
  <c r="M105" i="4" s="1"/>
  <c r="M106" i="4"/>
  <c r="M96" i="4"/>
  <c r="M88" i="4"/>
  <c r="M86" i="4"/>
  <c r="L30" i="4"/>
  <c r="M30" i="4" s="1"/>
  <c r="L19" i="4"/>
  <c r="M10" i="3"/>
  <c r="M9" i="3"/>
  <c r="M15" i="2"/>
  <c r="M13" i="2"/>
  <c r="L6" i="2"/>
  <c r="M6" i="2" s="1"/>
  <c r="L63" i="1"/>
  <c r="L60" i="1" s="1"/>
  <c r="L59" i="1" s="1"/>
  <c r="M59" i="1" s="1"/>
  <c r="M64" i="1"/>
  <c r="M52" i="1"/>
  <c r="L38" i="1"/>
  <c r="M38" i="1" s="1"/>
  <c r="M33" i="1"/>
  <c r="M26" i="1"/>
  <c r="M27" i="1"/>
  <c r="M25" i="1"/>
  <c r="M21" i="1"/>
  <c r="M11" i="1"/>
  <c r="L9" i="1"/>
  <c r="R5" i="18"/>
  <c r="T5" i="18"/>
  <c r="S5" i="18"/>
  <c r="U5" i="18"/>
  <c r="M98" i="7" l="1"/>
  <c r="J4" i="7"/>
  <c r="K4" i="7"/>
  <c r="D4" i="7"/>
  <c r="H4" i="7"/>
  <c r="I4" i="7"/>
  <c r="E4" i="7"/>
  <c r="F4" i="7"/>
  <c r="L14" i="9"/>
  <c r="M14" i="9" s="1"/>
  <c r="M15" i="9"/>
  <c r="L86" i="7"/>
  <c r="M86" i="7" s="1"/>
  <c r="L86" i="6"/>
  <c r="M86" i="6" s="1"/>
  <c r="M87" i="6"/>
  <c r="L312" i="4"/>
  <c r="M312" i="4" s="1"/>
  <c r="L7" i="17"/>
  <c r="M7" i="17" s="1"/>
  <c r="M9" i="17"/>
  <c r="L14" i="16"/>
  <c r="M31" i="16"/>
  <c r="L199" i="15"/>
  <c r="M199" i="15" s="1"/>
  <c r="M217" i="15"/>
  <c r="L274" i="15"/>
  <c r="M274" i="15" s="1"/>
  <c r="M275" i="15"/>
  <c r="L131" i="14"/>
  <c r="M131" i="14" s="1"/>
  <c r="M132" i="14"/>
  <c r="L28" i="14"/>
  <c r="M29" i="14"/>
  <c r="L14" i="14"/>
  <c r="M14" i="14" s="1"/>
  <c r="M15" i="14"/>
  <c r="L87" i="13"/>
  <c r="M87" i="13" s="1"/>
  <c r="M99" i="13"/>
  <c r="L15" i="13"/>
  <c r="M15" i="13" s="1"/>
  <c r="M34" i="13"/>
  <c r="L4" i="9"/>
  <c r="M4" i="9" s="1"/>
  <c r="M122" i="9"/>
  <c r="L399" i="7"/>
  <c r="M399" i="7" s="1"/>
  <c r="M400" i="7"/>
  <c r="M339" i="7"/>
  <c r="L125" i="7"/>
  <c r="M125" i="7" s="1"/>
  <c r="L14" i="7"/>
  <c r="M14" i="7" s="1"/>
  <c r="M33" i="7"/>
  <c r="M165" i="6"/>
  <c r="L126" i="6"/>
  <c r="M126" i="6" s="1"/>
  <c r="M127" i="6"/>
  <c r="L14" i="6"/>
  <c r="M14" i="6" s="1"/>
  <c r="L15" i="5"/>
  <c r="M15" i="5" s="1"/>
  <c r="M26" i="5"/>
  <c r="L4" i="5"/>
  <c r="M4" i="5" s="1"/>
  <c r="L84" i="15"/>
  <c r="M84" i="15" s="1"/>
  <c r="M104" i="15"/>
  <c r="L4" i="13"/>
  <c r="M4" i="13" s="1"/>
  <c r="L199" i="4"/>
  <c r="M199" i="4" s="1"/>
  <c r="L141" i="4"/>
  <c r="M141" i="4" s="1"/>
  <c r="M142" i="4"/>
  <c r="L85" i="4"/>
  <c r="M85" i="4" s="1"/>
  <c r="M19" i="4"/>
  <c r="L15" i="4"/>
  <c r="M60" i="1"/>
  <c r="M63" i="1"/>
  <c r="L32" i="1"/>
  <c r="M32" i="1" s="1"/>
  <c r="M9" i="1"/>
  <c r="L4" i="16" l="1"/>
  <c r="M4" i="16" s="1"/>
  <c r="M14" i="16"/>
  <c r="M28" i="14"/>
  <c r="M5" i="14"/>
  <c r="L4" i="14"/>
  <c r="M4" i="14" s="1"/>
  <c r="L328" i="7"/>
  <c r="M330" i="7"/>
  <c r="M236" i="7"/>
  <c r="M214" i="7"/>
  <c r="L4" i="6"/>
  <c r="M4" i="6" s="1"/>
  <c r="L4" i="15"/>
  <c r="M4" i="15" s="1"/>
  <c r="L4" i="4"/>
  <c r="M4" i="4" s="1"/>
  <c r="M15" i="4"/>
  <c r="L24" i="1"/>
  <c r="M24" i="1" s="1"/>
  <c r="M328" i="7" l="1"/>
  <c r="L320" i="7"/>
  <c r="M320" i="7" s="1"/>
  <c r="M235" i="7"/>
  <c r="L7" i="1"/>
  <c r="M7" i="1" s="1"/>
  <c r="M234" i="7" l="1"/>
  <c r="M233" i="7" l="1"/>
  <c r="M225" i="7"/>
  <c r="M231" i="7" l="1"/>
  <c r="M224" i="7"/>
  <c r="M229" i="7" l="1"/>
  <c r="M223" i="7"/>
  <c r="M222" i="7" l="1"/>
  <c r="M213" i="7" l="1"/>
  <c r="L211" i="7"/>
  <c r="L203" i="7" l="1"/>
  <c r="M211" i="7"/>
  <c r="L4" i="7" l="1"/>
  <c r="M4" i="7" s="1"/>
  <c r="M203" i="7"/>
</calcChain>
</file>

<file path=xl/sharedStrings.xml><?xml version="1.0" encoding="utf-8"?>
<sst xmlns="http://schemas.openxmlformats.org/spreadsheetml/2006/main" count="2786" uniqueCount="523">
  <si>
    <t xml:space="preserve">                                   </t>
  </si>
  <si>
    <t xml:space="preserve">Bežný rozpočet </t>
  </si>
  <si>
    <t xml:space="preserve">                               </t>
  </si>
  <si>
    <t>skutočnosť</t>
  </si>
  <si>
    <t>rozpočet</t>
  </si>
  <si>
    <t>Plnenie k 31.12.2013</t>
  </si>
  <si>
    <t xml:space="preserve">zdroj </t>
  </si>
  <si>
    <t>I. úprava</t>
  </si>
  <si>
    <t>II. úprava</t>
  </si>
  <si>
    <t>RS</t>
  </si>
  <si>
    <t xml:space="preserve">                                 </t>
  </si>
  <si>
    <t>€</t>
  </si>
  <si>
    <t xml:space="preserve">P r í j m y </t>
  </si>
  <si>
    <t xml:space="preserve">100 Daňové príjmy   </t>
  </si>
  <si>
    <t xml:space="preserve">       110 Dane z príjmov, ziskov a kapitál. majetku</t>
  </si>
  <si>
    <t xml:space="preserve">             111 Daň z príjmov fyzickej osoby</t>
  </si>
  <si>
    <t xml:space="preserve">                    111003 Výnos dane z príj.pouk.úz.sam.</t>
  </si>
  <si>
    <t xml:space="preserve">       120 Dane z majetku </t>
  </si>
  <si>
    <t xml:space="preserve">              121 Daň z nehnuteľností </t>
  </si>
  <si>
    <t xml:space="preserve">                     121001 Z pozemkov </t>
  </si>
  <si>
    <t xml:space="preserve">                     121002 Zo stavieb </t>
  </si>
  <si>
    <t xml:space="preserve">                     121003 Z bytov </t>
  </si>
  <si>
    <t xml:space="preserve">         130 Dane za tovary a služby</t>
  </si>
  <si>
    <t xml:space="preserve">               133 Dane za špecifické služby </t>
  </si>
  <si>
    <t xml:space="preserve">                      133001 Za psa</t>
  </si>
  <si>
    <t xml:space="preserve"> 200 Nedaňové príjmy </t>
  </si>
  <si>
    <t xml:space="preserve">         210 Príjmy z podnikania a z vlast.majetku</t>
  </si>
  <si>
    <t xml:space="preserve">                212 Príjmy z vlastníctva</t>
  </si>
  <si>
    <t xml:space="preserve">                      212003 Z prenaj.budov.,priest.a objektov</t>
  </si>
  <si>
    <t xml:space="preserve">                                 z toho:</t>
  </si>
  <si>
    <t xml:space="preserve">                                 212003/2 Vlastný prenájom - pohľ.</t>
  </si>
  <si>
    <t xml:space="preserve">                                 212003/2 KS</t>
  </si>
  <si>
    <t xml:space="preserve">                      212004 Z prenaj.stroj.,prístr.,zariadení..</t>
  </si>
  <si>
    <t xml:space="preserve">         220 Administratívne a iné poplatky a platby </t>
  </si>
  <si>
    <t xml:space="preserve">                221 Administratívne poplatky </t>
  </si>
  <si>
    <t xml:space="preserve">                      221004 Ostatné /správne/</t>
  </si>
  <si>
    <t xml:space="preserve">                      221005 Licencie </t>
  </si>
  <si>
    <t xml:space="preserve">                222 Pokuty, penále a iné sankcie</t>
  </si>
  <si>
    <t xml:space="preserve">                      222003 Za porušenie predpisov</t>
  </si>
  <si>
    <t xml:space="preserve">                223 Popl. a plat. z nepriem. a náhod.pred.sl.</t>
  </si>
  <si>
    <t xml:space="preserve">                      223001 Za predaj výrobkov, tovarov a služieb </t>
  </si>
  <si>
    <t xml:space="preserve">                                 223001/1 Vlastné príjmy </t>
  </si>
  <si>
    <t xml:space="preserve">                                 223001/2 ZOS</t>
  </si>
  <si>
    <t xml:space="preserve">                                 223001/3 OS</t>
  </si>
  <si>
    <t xml:space="preserve">                                 223001/4 KS</t>
  </si>
  <si>
    <t xml:space="preserve">                                 223001/5 SÚ refakturácia</t>
  </si>
  <si>
    <t xml:space="preserve">                    223003 Za stravné </t>
  </si>
  <si>
    <t xml:space="preserve">         240 Úroky z dom. úverov, pôžič. a vkladov              </t>
  </si>
  <si>
    <t xml:space="preserve">                243 Z účtov finančného hospodárenia</t>
  </si>
  <si>
    <t xml:space="preserve">         290 Iné nedaňové príjmy </t>
  </si>
  <si>
    <t xml:space="preserve">                292 Ostatné príjmy</t>
  </si>
  <si>
    <t xml:space="preserve">           </t>
  </si>
  <si>
    <t xml:space="preserve">                       292006 Z náhrad poistného plnenia </t>
  </si>
  <si>
    <t xml:space="preserve">                       292008 Z výťaž. z lotérií a iných.pod.hier</t>
  </si>
  <si>
    <t xml:space="preserve">                       292012 Z dobropisov</t>
  </si>
  <si>
    <t xml:space="preserve">                       292017 Vratky </t>
  </si>
  <si>
    <t xml:space="preserve">                       292027 Iné </t>
  </si>
  <si>
    <t>300 Granty a transfery</t>
  </si>
  <si>
    <t xml:space="preserve">       310 Tuzemské bežné granty a transfery</t>
  </si>
  <si>
    <t xml:space="preserve">              311 Granty </t>
  </si>
  <si>
    <t xml:space="preserve">              312 Transfery v rámci sektora verejnej správy</t>
  </si>
  <si>
    <t xml:space="preserve">                     312001 Zo ŠR okrem transferu na úhradu prenes.výkon. ŠS </t>
  </si>
  <si>
    <t xml:space="preserve">                                z toho:</t>
  </si>
  <si>
    <t xml:space="preserve">                                312001/1 Na aktív.opatr.tr.práce</t>
  </si>
  <si>
    <t xml:space="preserve">                                312001/2 Na ZOS</t>
  </si>
  <si>
    <t xml:space="preserve">                                312001/4 MVaRR</t>
  </si>
  <si>
    <t xml:space="preserve">                                312001/5 Na matričný úrad </t>
  </si>
  <si>
    <t xml:space="preserve">                                312001/6 Na registráciu obyvateľov </t>
  </si>
  <si>
    <t xml:space="preserve">                                312001/34 Voľby </t>
  </si>
  <si>
    <t xml:space="preserve">                     312007 Z rozpočtu obce </t>
  </si>
  <si>
    <t xml:space="preserve">                                312007/3 Na OS</t>
  </si>
  <si>
    <t xml:space="preserve">                                312007/4 Stravovanie dôchodcov</t>
  </si>
  <si>
    <t xml:space="preserve">                                312007/7 Na verejnoprospeš.akcie</t>
  </si>
  <si>
    <t xml:space="preserve">                                312007/8 Účelový príspevok na DC</t>
  </si>
  <si>
    <t xml:space="preserve">                      312012 Zo ŠR na úhradu prenes.výkon.ŠS</t>
  </si>
  <si>
    <t xml:space="preserve">                                312012/1 MVaRR - na úseku bývania </t>
  </si>
  <si>
    <t xml:space="preserve">                                312012/2 Na matričný úrad </t>
  </si>
  <si>
    <t xml:space="preserve">                                312012/3 Na registráciu obyvateľov </t>
  </si>
  <si>
    <t>Kapitálový rozpočet</t>
  </si>
  <si>
    <t>P r í j m y</t>
  </si>
  <si>
    <t xml:space="preserve">200 Nedaňové príjmy </t>
  </si>
  <si>
    <t xml:space="preserve">       230 Kapitálové príjmy </t>
  </si>
  <si>
    <t xml:space="preserve">              231 Príjem z predaja kapitálových aktív </t>
  </si>
  <si>
    <t xml:space="preserve">       320 Tuzemské kapitálové granty a transfery</t>
  </si>
  <si>
    <t xml:space="preserve">              321 Granty</t>
  </si>
  <si>
    <t xml:space="preserve">              322 Transfery v rámci verejnej správy</t>
  </si>
  <si>
    <t xml:space="preserve">                     322005 Z rozpočtu obce </t>
  </si>
  <si>
    <t xml:space="preserve">Finančné operácie </t>
  </si>
  <si>
    <t xml:space="preserve">Príjmové operácie </t>
  </si>
  <si>
    <t>400 Príjmy z transakcií s finančnými aktív.a finanč.pasív.</t>
  </si>
  <si>
    <t xml:space="preserve">      450 Z ostatných finančných operácií</t>
  </si>
  <si>
    <t xml:space="preserve">            453 Zostatok prostriedkov z predchádzajúcich rokov </t>
  </si>
  <si>
    <t xml:space="preserve">            454 Prevod prostriedkov z peňažných fondov </t>
  </si>
  <si>
    <t xml:space="preserve">                  454001 Z rezervného fondu obce </t>
  </si>
  <si>
    <t xml:space="preserve">Program 1 - Plánovanie manažment a kontrola </t>
  </si>
  <si>
    <t xml:space="preserve">bežné výdavky celkom </t>
  </si>
  <si>
    <t>kapitálové výdavky celkom</t>
  </si>
  <si>
    <t>Podprogram 1.1 Manažment</t>
  </si>
  <si>
    <t xml:space="preserve">Prvok 1.1.1 Výkon funkcie starostu mestskej časti </t>
  </si>
  <si>
    <t>01.</t>
  </si>
  <si>
    <t>01.1.</t>
  </si>
  <si>
    <t>01.1.1.6.</t>
  </si>
  <si>
    <t xml:space="preserve">600 Bežné výdavky </t>
  </si>
  <si>
    <t xml:space="preserve">        610 Mzdy,platy,služ.príj.a ost.osob.vyrovnania</t>
  </si>
  <si>
    <t xml:space="preserve">               611 Tar.plat,osob.plat.základ.pl.funkč.pl....</t>
  </si>
  <si>
    <t xml:space="preserve">         620 Poistné a príspevky do poisťovní </t>
  </si>
  <si>
    <t xml:space="preserve">               621 Poistné do VšZP</t>
  </si>
  <si>
    <t xml:space="preserve">               625 Poistné do Sociálnej poisťovne</t>
  </si>
  <si>
    <t xml:space="preserve">                      625001 Na nemocenské poistenie</t>
  </si>
  <si>
    <t xml:space="preserve">                      625002 Na starobné poistenie </t>
  </si>
  <si>
    <t xml:space="preserve">                      625003 Na úrazové poistenie </t>
  </si>
  <si>
    <t xml:space="preserve">                      625004 Na invalidné poistenie </t>
  </si>
  <si>
    <t xml:space="preserve">                      625005 Na poistenie v nezamestnanosti </t>
  </si>
  <si>
    <t xml:space="preserve">                      625007 Na poistenie do rezervného fondu</t>
  </si>
  <si>
    <t xml:space="preserve">               627 Príspevok do DDP</t>
  </si>
  <si>
    <t xml:space="preserve">        630 Tovary a služby </t>
  </si>
  <si>
    <t xml:space="preserve">                631 Cestovné náhrady </t>
  </si>
  <si>
    <t xml:space="preserve">                        631001 Tuzemské </t>
  </si>
  <si>
    <t xml:space="preserve">               633 Materiál </t>
  </si>
  <si>
    <t xml:space="preserve">                      633016 Reprezentačné </t>
  </si>
  <si>
    <t xml:space="preserve">                 637 Služby </t>
  </si>
  <si>
    <t xml:space="preserve">                       637003 Propagácia, reklama a inzercia </t>
  </si>
  <si>
    <t xml:space="preserve">                       637014 Stravovanie </t>
  </si>
  <si>
    <t xml:space="preserve">                       637017 Provízia </t>
  </si>
  <si>
    <t xml:space="preserve">           640 Bežné transfery </t>
  </si>
  <si>
    <t xml:space="preserve">                  642 Bežné transfery jednot.a nezisk. PO ...</t>
  </si>
  <si>
    <t xml:space="preserve">                        642015 Na nemocenské dávky </t>
  </si>
  <si>
    <t xml:space="preserve">Prvok 1.1.3 Výkonný orgán MiZ a starostu - miestny úrad </t>
  </si>
  <si>
    <t xml:space="preserve">               612 Príplatky </t>
  </si>
  <si>
    <t xml:space="preserve">                      612001 Osobný príplatok </t>
  </si>
  <si>
    <t xml:space="preserve">                      612002 Ostatné príplatky okrem osobných príplatkov </t>
  </si>
  <si>
    <t xml:space="preserve">               614 Odmeny</t>
  </si>
  <si>
    <t xml:space="preserve">               623 Poistné do ostat.zdravot.poisťovní</t>
  </si>
  <si>
    <t xml:space="preserve">               631 Cestovné náhrady </t>
  </si>
  <si>
    <t xml:space="preserve">                      631001 Tuzemské </t>
  </si>
  <si>
    <t xml:space="preserve">               632 Energia,voda a komunikácie </t>
  </si>
  <si>
    <t xml:space="preserve"> </t>
  </si>
  <si>
    <t xml:space="preserve">                      632003 Poštové a telekomunikač.služby </t>
  </si>
  <si>
    <t xml:space="preserve">                      633001 Interiérové vybavenie </t>
  </si>
  <si>
    <t xml:space="preserve">                      633003 Telekomunikačná technika </t>
  </si>
  <si>
    <t xml:space="preserve">                      633004 Prevádzkové stroje, prístroje....</t>
  </si>
  <si>
    <t xml:space="preserve">                      633006 Všeobecný materiál </t>
  </si>
  <si>
    <t xml:space="preserve">                      633009 Knihy, časopisy, noviny ...</t>
  </si>
  <si>
    <t xml:space="preserve">                      633010 Prac.odevy, obuv a prac.pom.</t>
  </si>
  <si>
    <t xml:space="preserve">                635 Rutinná a štandardná údržba       </t>
  </si>
  <si>
    <t xml:space="preserve">                       635001 Interiérového vybavenia </t>
  </si>
  <si>
    <t xml:space="preserve">                       635004 Prevádz.strojov, prístrojov ...</t>
  </si>
  <si>
    <t xml:space="preserve">                       637004 Všeobecné služby </t>
  </si>
  <si>
    <t xml:space="preserve">                       637005 Špeciálne služby </t>
  </si>
  <si>
    <t xml:space="preserve">                       637006 Náhrady </t>
  </si>
  <si>
    <t xml:space="preserve">                       637011 Štúdie, exper., posudky </t>
  </si>
  <si>
    <t xml:space="preserve">                       637012 Poplatky a odvody </t>
  </si>
  <si>
    <t xml:space="preserve">                       637016 Prídel do sociál.fondu </t>
  </si>
  <si>
    <t xml:space="preserve">                       637023 Kolkové známky</t>
  </si>
  <si>
    <t xml:space="preserve">                       637027 Odmeny zamestnancov mimoprac. pomeru </t>
  </si>
  <si>
    <t xml:space="preserve">                       637029 Manká a škody </t>
  </si>
  <si>
    <t xml:space="preserve">                       637031 Pokuty a penále </t>
  </si>
  <si>
    <t xml:space="preserve">                       637037 Vratky </t>
  </si>
  <si>
    <t xml:space="preserve">                        642013 Na odchodné </t>
  </si>
  <si>
    <t xml:space="preserve"> 600 Bežné výdavky</t>
  </si>
  <si>
    <t xml:space="preserve">       630 Tovary a služby </t>
  </si>
  <si>
    <t>01.1.2.</t>
  </si>
  <si>
    <t xml:space="preserve">              637 Služby </t>
  </si>
  <si>
    <t xml:space="preserve">                     637012 Poplatky a odvody </t>
  </si>
  <si>
    <t xml:space="preserve">                     637035 Dane</t>
  </si>
  <si>
    <t>Podprogram 1.2 Ekonomika mestskej časti</t>
  </si>
  <si>
    <t>Prvok 1.2.1 Audit</t>
  </si>
  <si>
    <t>Podprogram 1.3 Kontrolná činnosť</t>
  </si>
  <si>
    <t>01.1.1.</t>
  </si>
  <si>
    <t>Podprogram 1.5 Členstvo v organizáciách a združeniach</t>
  </si>
  <si>
    <t>08.</t>
  </si>
  <si>
    <t>08.4.</t>
  </si>
  <si>
    <t>08.4.0.</t>
  </si>
  <si>
    <t xml:space="preserve">                        642006 Na členské príspevky</t>
  </si>
  <si>
    <t>Podprogram 1.6 Vzdelávanie zamestnancov</t>
  </si>
  <si>
    <t>09.</t>
  </si>
  <si>
    <t>09.5.</t>
  </si>
  <si>
    <t>09.5.0.</t>
  </si>
  <si>
    <t xml:space="preserve">                       637001 Školenia,kurzy, semináre, porady</t>
  </si>
  <si>
    <t>Podprogram 1.7 Volené orgány mestskej časti</t>
  </si>
  <si>
    <t xml:space="preserve">               623 Poistné do ostatných zdravotných poisťovní </t>
  </si>
  <si>
    <t xml:space="preserve">                       637026 Odmeny a príspevky </t>
  </si>
  <si>
    <t xml:space="preserve">Program 2 - Propagácia a marketing         </t>
  </si>
  <si>
    <t>bežné výdavky celkom</t>
  </si>
  <si>
    <t xml:space="preserve">Podprogram 2.1 Kronika mestskej časti </t>
  </si>
  <si>
    <t>08.2.0.9.</t>
  </si>
  <si>
    <t xml:space="preserve"> 600 Bežné výdavky </t>
  </si>
  <si>
    <t xml:space="preserve">               637 Služby </t>
  </si>
  <si>
    <t xml:space="preserve">                      6370027 Odmeny zamestnancom mimo prac. pomeru </t>
  </si>
  <si>
    <t xml:space="preserve">Program 3 - Interné služby  </t>
  </si>
  <si>
    <t xml:space="preserve">Podprogram 3.2 Zabezpečenie úkonov spojených s voľbami / Sčítanie ODB  </t>
  </si>
  <si>
    <t>01.3.</t>
  </si>
  <si>
    <t xml:space="preserve">       610 Mzdy, platy, služ.príjem....</t>
  </si>
  <si>
    <t xml:space="preserve">             611 Tarifný plat, osob.plat, zákl.....</t>
  </si>
  <si>
    <t xml:space="preserve">             614 Odmeny </t>
  </si>
  <si>
    <t xml:space="preserve">       620 Poistné a príspevky do poisťovní </t>
  </si>
  <si>
    <t xml:space="preserve">              621 Poistné do Všeobecnej zdravotnej poisťovne </t>
  </si>
  <si>
    <t xml:space="preserve">              623 Poistné do ostatných zdravotných poisťovní </t>
  </si>
  <si>
    <t xml:space="preserve">             625 Poistné do Sociálnej poisťovne</t>
  </si>
  <si>
    <t xml:space="preserve">                    625001 Na nemocenské poistenie </t>
  </si>
  <si>
    <t xml:space="preserve">                    625002 Na storobné poistenie </t>
  </si>
  <si>
    <t xml:space="preserve">                    625003 Na úrazové poistenie </t>
  </si>
  <si>
    <t xml:space="preserve">                    625004 Na invalidné poistenie </t>
  </si>
  <si>
    <t xml:space="preserve">                    625005 Na poistenie v nezamestnanosti </t>
  </si>
  <si>
    <t xml:space="preserve">                    625007 Na poistenie do rezervného fondu solidarity </t>
  </si>
  <si>
    <t xml:space="preserve">                      632001 Energie </t>
  </si>
  <si>
    <t xml:space="preserve">                      632002 Vodné, stočné </t>
  </si>
  <si>
    <t xml:space="preserve">                634 Dopravné </t>
  </si>
  <si>
    <t xml:space="preserve">                      634001 Palivo, maziva, oleje ...</t>
  </si>
  <si>
    <t xml:space="preserve">                      634004 Prepravné a prenáj.doprav.prostriedkov</t>
  </si>
  <si>
    <t xml:space="preserve">                 635 Rutinná a štandardná údržba </t>
  </si>
  <si>
    <t xml:space="preserve">                       635004 Prevádzkových strojov......</t>
  </si>
  <si>
    <t xml:space="preserve">                636 Nájomné za prenájom </t>
  </si>
  <si>
    <t xml:space="preserve">                       636001 Budov, priestorov a objektov </t>
  </si>
  <si>
    <t xml:space="preserve">                         637004 Všeobecné služby </t>
  </si>
  <si>
    <t xml:space="preserve">                        637007 Cestovné náhrady iným než vlast.zamest.</t>
  </si>
  <si>
    <t xml:space="preserve">                         637009 Náhrady mzdy a platu</t>
  </si>
  <si>
    <t xml:space="preserve">                          637014 Stravovanie </t>
  </si>
  <si>
    <t xml:space="preserve">                         637026 Odmeny a príspevky </t>
  </si>
  <si>
    <t xml:space="preserve">                         637027 Odmeny zamest.mimo prac.pom.</t>
  </si>
  <si>
    <t xml:space="preserve">Podprogram 3.4 Archív a registratúra  </t>
  </si>
  <si>
    <t xml:space="preserve">                      633006 Všeobecný mateiál </t>
  </si>
  <si>
    <t xml:space="preserve">               634 Dopravné </t>
  </si>
  <si>
    <t xml:space="preserve">                      634004 Prepravné a prenáj. Doprav.prostried. </t>
  </si>
  <si>
    <t xml:space="preserve">                      637004 Všeobecné služby </t>
  </si>
  <si>
    <t xml:space="preserve">Podprogram 3.5 Prevádzka a údržba budov </t>
  </si>
  <si>
    <t xml:space="preserve">Prvok 3.5.1 Prevádzka miestneho úradu </t>
  </si>
  <si>
    <t xml:space="preserve">                       635004 Prevádzkových strojov, prístrojov, zariad...</t>
  </si>
  <si>
    <t xml:space="preserve">                       635006 Budov, priestorov a objektov </t>
  </si>
  <si>
    <t xml:space="preserve">                       637004 Všeobecné </t>
  </si>
  <si>
    <t xml:space="preserve">                       637015 Poistné </t>
  </si>
  <si>
    <t xml:space="preserve">                       637035 Dane</t>
  </si>
  <si>
    <t xml:space="preserve">Podprogram 3.6 Interný informačný systém </t>
  </si>
  <si>
    <t xml:space="preserve">                      632004 Komunikačná infraštruktúra </t>
  </si>
  <si>
    <t xml:space="preserve">                      633002 Výpočtová technika </t>
  </si>
  <si>
    <t xml:space="preserve">                      633013 Softvér a licencie </t>
  </si>
  <si>
    <t xml:space="preserve">                      635009 Softvéru </t>
  </si>
  <si>
    <t xml:space="preserve">Podprogram 3.7 Služobnná autodoprava </t>
  </si>
  <si>
    <t xml:space="preserve">                      634002 Servis, údrž., opravy a výdavky ...</t>
  </si>
  <si>
    <t xml:space="preserve">                      634003 Poistenie </t>
  </si>
  <si>
    <t xml:space="preserve">                      634005 Karty, známky, poplatky </t>
  </si>
  <si>
    <t xml:space="preserve">                      634006 Pracovné odevy, obuv a prac.pomôcky</t>
  </si>
  <si>
    <t xml:space="preserve">           637 Služby</t>
  </si>
  <si>
    <t xml:space="preserve">                637006 Náhrady </t>
  </si>
  <si>
    <t xml:space="preserve">Program 4 - Služby občanom </t>
  </si>
  <si>
    <t xml:space="preserve">kapitálové výdavky celkom </t>
  </si>
  <si>
    <t xml:space="preserve">Podprogram 4.2 Matričný úrad </t>
  </si>
  <si>
    <t>01.3.3.</t>
  </si>
  <si>
    <t xml:space="preserve">                      612001Osobný príplatok </t>
  </si>
  <si>
    <t xml:space="preserve">                      633013 Softvér </t>
  </si>
  <si>
    <t xml:space="preserve">                      635002 Výpočtovej techniky</t>
  </si>
  <si>
    <t xml:space="preserve">                       637001 Školenia, kurzy, semináre, porady </t>
  </si>
  <si>
    <t xml:space="preserve">                       637013 Naturálne mzdy </t>
  </si>
  <si>
    <t xml:space="preserve">Podprogram 4.3 Občianske obrady, spoločenské udalosti, jubileá  </t>
  </si>
  <si>
    <t>08.2.</t>
  </si>
  <si>
    <t xml:space="preserve">                621 Poistné do VšZP</t>
  </si>
  <si>
    <t xml:space="preserve">                623 Poistné do ostatných zdravotných poisťovní </t>
  </si>
  <si>
    <t xml:space="preserve">                625 Poistné do Sociálnej poisťovne</t>
  </si>
  <si>
    <t xml:space="preserve">    </t>
  </si>
  <si>
    <t xml:space="preserve">                       625001 Na nemocenské poistenie </t>
  </si>
  <si>
    <t xml:space="preserve">                       625002 Na starobné poistenie </t>
  </si>
  <si>
    <t xml:space="preserve">                       625003 Na úrazové poistenie </t>
  </si>
  <si>
    <t xml:space="preserve">                       625004 Na invalidné poistenie </t>
  </si>
  <si>
    <t xml:space="preserve">                       625005 Na poistenie v nezamestnanosti </t>
  </si>
  <si>
    <t xml:space="preserve">                       625007 Na poistenie do rezervného fondu solidarity</t>
  </si>
  <si>
    <t xml:space="preserve">                      633011 Potraviny </t>
  </si>
  <si>
    <t xml:space="preserve">                       637027 Odmeny zamest.mimo prac.pom.</t>
  </si>
  <si>
    <t xml:space="preserve">       640 Bežné transfery </t>
  </si>
  <si>
    <t xml:space="preserve">              642 Transfery jednotlivcom a nezisk. PO</t>
  </si>
  <si>
    <t xml:space="preserve">                     642015 Na nemocenské dávky </t>
  </si>
  <si>
    <t xml:space="preserve">Podprogram 4.4 Osvedčovanie listín a podpisov   </t>
  </si>
  <si>
    <t xml:space="preserve">               621 Poistné do Všeobecnej zdravot.poisťovne</t>
  </si>
  <si>
    <t xml:space="preserve">Podprogram 4.5 Evidencia obyvateľstva </t>
  </si>
  <si>
    <t xml:space="preserve">                631 Cestovné náhrady</t>
  </si>
  <si>
    <t xml:space="preserve">                       631001Tuzemské </t>
  </si>
  <si>
    <t xml:space="preserve">              635 Rutinná a štandardná údržba </t>
  </si>
  <si>
    <t xml:space="preserve">                     635009 Softvéru    </t>
  </si>
  <si>
    <t xml:space="preserve">                       637001 Školenia, kurzy, semináre, porady</t>
  </si>
  <si>
    <t xml:space="preserve">Podprogram 4.6 Evidencia ulíc </t>
  </si>
  <si>
    <t xml:space="preserve">Podprogram 4.7 Služby na úseku ŠFRB </t>
  </si>
  <si>
    <t xml:space="preserve">                     633002 Výpočtová technika </t>
  </si>
  <si>
    <t xml:space="preserve">                     633004 Prevádzkové stroje, prístroje....</t>
  </si>
  <si>
    <t xml:space="preserve">                      635009 Softvéru</t>
  </si>
  <si>
    <t xml:space="preserve">                      637001 Školenia, kurzy, semináre, .....</t>
  </si>
  <si>
    <t xml:space="preserve">                      637012 Poplatky </t>
  </si>
  <si>
    <t xml:space="preserve">                      637014 Stravovanie </t>
  </si>
  <si>
    <t xml:space="preserve">                      637016 Prídel do sociál.fondu </t>
  </si>
  <si>
    <t xml:space="preserve">                      637017 Provízia </t>
  </si>
  <si>
    <t xml:space="preserve">                      637018 Vrátenie príjmov z min.rokov </t>
  </si>
  <si>
    <t xml:space="preserve">                      637037 Vratky </t>
  </si>
  <si>
    <t xml:space="preserve">Podprogram 4.9 Web MČ a úradná infor.tabuľa </t>
  </si>
  <si>
    <t xml:space="preserve">                     635006 Budov, objektov alebo ich častí </t>
  </si>
  <si>
    <t xml:space="preserve">                      635010 Komunikačnej infraštruktúry </t>
  </si>
  <si>
    <t xml:space="preserve">              642 Transfery jednotlivcom a neziskovým PO</t>
  </si>
  <si>
    <t xml:space="preserve">                     642006 Na členské príspevky </t>
  </si>
  <si>
    <t xml:space="preserve">Podprogram 4.10 F-kuriér - miestne noviny   </t>
  </si>
  <si>
    <t>08.3.</t>
  </si>
  <si>
    <t>08.3.0.</t>
  </si>
  <si>
    <t xml:space="preserve">Program 5 - Bezpečnosť </t>
  </si>
  <si>
    <t xml:space="preserve">Podprogram 5.4 Deratizácia   </t>
  </si>
  <si>
    <t xml:space="preserve">               637 Služby  </t>
  </si>
  <si>
    <t>08.2.0.</t>
  </si>
  <si>
    <t>08.2.0.3.</t>
  </si>
  <si>
    <t xml:space="preserve">Program 7 - Komunikácie  </t>
  </si>
  <si>
    <t xml:space="preserve">Podprogram 7.1 Miestne komunikácie </t>
  </si>
  <si>
    <t xml:space="preserve">Prvok 7.1.2 Dopravné značenie   </t>
  </si>
  <si>
    <t>04.</t>
  </si>
  <si>
    <t>04.5.</t>
  </si>
  <si>
    <t>04.5.1.</t>
  </si>
  <si>
    <t xml:space="preserve">                      633015 Palivá ako zdroj energie </t>
  </si>
  <si>
    <t xml:space="preserve">Podprogram 7.2 Výstavba parkovísk </t>
  </si>
  <si>
    <t xml:space="preserve">                       636001 Budov, priestrorov a objetkov </t>
  </si>
  <si>
    <t xml:space="preserve">                637 Služby </t>
  </si>
  <si>
    <t xml:space="preserve">                       637011 Štúdie, expetízy, posudky </t>
  </si>
  <si>
    <t xml:space="preserve"> 700 Kapitálové výdavky </t>
  </si>
  <si>
    <t xml:space="preserve">        710 Obstaranie kaptiálových aktív </t>
  </si>
  <si>
    <t xml:space="preserve">                716 Prípravná a projektová dokumentácia </t>
  </si>
  <si>
    <t xml:space="preserve">               717 Realizácia stavieb a ich technické zhodnotenie </t>
  </si>
  <si>
    <t xml:space="preserve">                      717001 Realizácia nových stavieb </t>
  </si>
  <si>
    <t xml:space="preserve">Podprogram 7.3 Chodníky a schody  </t>
  </si>
  <si>
    <t xml:space="preserve"> Prvok 7.3.1 Oprava chodníkov a schodov </t>
  </si>
  <si>
    <t xml:space="preserve">Podprogram 7.4 Podchody na Tr.L.Svobodu </t>
  </si>
  <si>
    <t xml:space="preserve">                      625007 Na poistenie do rezervného fondu solidarity </t>
  </si>
  <si>
    <t xml:space="preserve">                633 Materiál </t>
  </si>
  <si>
    <t xml:space="preserve">                       633006 Všeobecný materiál </t>
  </si>
  <si>
    <t xml:space="preserve">Podprogram 7.6 Zábradlia  </t>
  </si>
  <si>
    <t xml:space="preserve">Program 8 - Doprava  </t>
  </si>
  <si>
    <t xml:space="preserve">Program 8 - Doprava   </t>
  </si>
  <si>
    <t xml:space="preserve">Podprogram 8.1 Zastávky hromadnej  autobusovej dopravy </t>
  </si>
  <si>
    <t xml:space="preserve">Program 9 - Vzdelávanie  </t>
  </si>
  <si>
    <t>Podprogram 9.1 Spolupráca s predškol.zariad., školami a CVČ</t>
  </si>
  <si>
    <t>05.</t>
  </si>
  <si>
    <t>05.4.</t>
  </si>
  <si>
    <t>05.4.0.</t>
  </si>
  <si>
    <t xml:space="preserve">Program 10 - Šport </t>
  </si>
  <si>
    <t xml:space="preserve">Podprogram 10.1 Športové ihriská </t>
  </si>
  <si>
    <t>06.</t>
  </si>
  <si>
    <t>06.2.</t>
  </si>
  <si>
    <t>06.2.0.</t>
  </si>
  <si>
    <t xml:space="preserve">        710 Obstarávanie kapitálových aktív </t>
  </si>
  <si>
    <t xml:space="preserve">               717 Realizácia stavieb a ich tech. zhodnotenie </t>
  </si>
  <si>
    <t xml:space="preserve">Podprogram 10.3 Bicrosová dráha   </t>
  </si>
  <si>
    <t xml:space="preserve">Program 11 - Kultúra </t>
  </si>
  <si>
    <t xml:space="preserve">Podprogram 11.1 Kultúrne strediská </t>
  </si>
  <si>
    <t xml:space="preserve">Prvok 11.1.1 Spločenské centrum - kultúrne stredisko </t>
  </si>
  <si>
    <t>08.2.0.3</t>
  </si>
  <si>
    <t xml:space="preserve">                      633004 Prevádzkové stroje, prístroje...</t>
  </si>
  <si>
    <t xml:space="preserve">                     633010 Prac.odevy, obuv a prac.pom. </t>
  </si>
  <si>
    <t xml:space="preserve">Podprogram 11.2 Kultúrne podujatia </t>
  </si>
  <si>
    <t xml:space="preserve">Prvok 11.2.1 Kultúrne podujatia v mestskej časti  </t>
  </si>
  <si>
    <t xml:space="preserve">        620 Poistné a príspevky do poisťovní </t>
  </si>
  <si>
    <t xml:space="preserve">               625 Poistné do Sociálnej poisťovne </t>
  </si>
  <si>
    <t xml:space="preserve">                      625001 Na nemocenské poistenie </t>
  </si>
  <si>
    <t xml:space="preserve">                      625007 Na poistenie do rezervného fondu solid.</t>
  </si>
  <si>
    <t xml:space="preserve">              633 Materiál </t>
  </si>
  <si>
    <t xml:space="preserve">                     633001 Interiérové vybavenie </t>
  </si>
  <si>
    <r>
      <t xml:space="preserve">                 </t>
    </r>
    <r>
      <rPr>
        <sz val="8"/>
        <rFont val="Arial CE"/>
        <family val="2"/>
        <charset val="238"/>
      </rPr>
      <t xml:space="preserve">    633006 Všeobecný materiál </t>
    </r>
  </si>
  <si>
    <t xml:space="preserve">                     633011 Potraviny</t>
  </si>
  <si>
    <t xml:space="preserve">              634 Dopravné </t>
  </si>
  <si>
    <t xml:space="preserve">                     634004 Prepravné a nájom dopr. prostr.</t>
  </si>
  <si>
    <t xml:space="preserve">              636 Nájomné za prenájom </t>
  </si>
  <si>
    <t xml:space="preserve">                     636001 Budov, priestrorov a objetkov </t>
  </si>
  <si>
    <t xml:space="preserve">             637 Služby</t>
  </si>
  <si>
    <t xml:space="preserve">                    637004 Všeobecné služby </t>
  </si>
  <si>
    <t xml:space="preserve">                    637027 Odmeny zamestnancov  mimopr. pom.</t>
  </si>
  <si>
    <t>700 Kapitálové výdavky</t>
  </si>
  <si>
    <t xml:space="preserve">       710 Obstarávanie kapitálových aktív  </t>
  </si>
  <si>
    <t xml:space="preserve">              717 Realizácia stavieb a ich technické zhod.</t>
  </si>
  <si>
    <t xml:space="preserve">                     717001 Realizácia nových stavieb </t>
  </si>
  <si>
    <t xml:space="preserve">Program 12 - Prostredie pre život </t>
  </si>
  <si>
    <t xml:space="preserve">Podprogram 12.1. Verejná zeleň </t>
  </si>
  <si>
    <t xml:space="preserve">                       633015 Palivá ako zdroj energie </t>
  </si>
  <si>
    <t xml:space="preserve">                       635004 Strojov, prístrojov....</t>
  </si>
  <si>
    <t xml:space="preserve">               637 Služby</t>
  </si>
  <si>
    <t xml:space="preserve">               713 Nákup strojov, prístr., zariad.,techn. a náradia</t>
  </si>
  <si>
    <t xml:space="preserve">               716 Prípravná a projektová dokumentácia </t>
  </si>
  <si>
    <t xml:space="preserve">Podprogram 12.2.Detské ihriská  </t>
  </si>
  <si>
    <t xml:space="preserve">                      717001 Realkizácia nových stavieb </t>
  </si>
  <si>
    <t xml:space="preserve">         720 Kapitálové transfery </t>
  </si>
  <si>
    <t xml:space="preserve">                 721 Transfery v rámci verejnej správy </t>
  </si>
  <si>
    <t xml:space="preserve">                         721006 Obci </t>
  </si>
  <si>
    <t xml:space="preserve">Podprogram 12.3.Verejné osvetlenie  </t>
  </si>
  <si>
    <t>06.4.0.</t>
  </si>
  <si>
    <t xml:space="preserve">       620 Poistné a príspevok do poisťovní </t>
  </si>
  <si>
    <t xml:space="preserve">              625 Poistné do Sociálnej poisťovne </t>
  </si>
  <si>
    <t xml:space="preserve">                     625003 Na úrazové poistenie </t>
  </si>
  <si>
    <t xml:space="preserve">                     625004 Na invalidné poistenie </t>
  </si>
  <si>
    <t xml:space="preserve">                     625007 Na poistenie do rezervného fondu solid. </t>
  </si>
  <si>
    <t xml:space="preserve">         710 Obstarávanie kapitálových aktív </t>
  </si>
  <si>
    <t xml:space="preserve">                717 Realizácia stavieb a ich technické zhodnotenie</t>
  </si>
  <si>
    <t xml:space="preserve">                       717001 Realizácia nových stavieb </t>
  </si>
  <si>
    <t xml:space="preserve">Podprogram 12.4. Venčoviská </t>
  </si>
  <si>
    <t xml:space="preserve">                 633 Materiál </t>
  </si>
  <si>
    <t xml:space="preserve">                         633004 Prevádzkové stroje, prístroje, zariad...</t>
  </si>
  <si>
    <t xml:space="preserve">                         633006 Všeobecný materiál </t>
  </si>
  <si>
    <t xml:space="preserve">                 637 Služby</t>
  </si>
  <si>
    <t xml:space="preserve">                        637011 Štúdie, expetízy, posudky </t>
  </si>
  <si>
    <t xml:space="preserve">700 Kapitálové výdavky </t>
  </si>
  <si>
    <t xml:space="preserve">                713 Nákup strojov, prístrojov, zariadení, tech. ....</t>
  </si>
  <si>
    <t xml:space="preserve">                       713004 Prevádzkových strojov, prístr., zar....</t>
  </si>
  <si>
    <t xml:space="preserve">Podprogram 12.5. Výstavba kontejnerových stanovíšť  </t>
  </si>
  <si>
    <t xml:space="preserve">Program 13 - Sociálne služby  </t>
  </si>
  <si>
    <t xml:space="preserve">Podprogram 13.1 Zariadenie opatrovateľskej služby </t>
  </si>
  <si>
    <t>10.</t>
  </si>
  <si>
    <t>10.2.</t>
  </si>
  <si>
    <t>10.2.0.</t>
  </si>
  <si>
    <t>10.2.0.1.</t>
  </si>
  <si>
    <t xml:space="preserve">                      633001 Interiérové vybavenie</t>
  </si>
  <si>
    <t xml:space="preserve">                      633004 Prevádzkové stroje, prísroje ...</t>
  </si>
  <si>
    <t xml:space="preserve">                      634004 Prepravné a nájom dopravných prostriedkov</t>
  </si>
  <si>
    <t xml:space="preserve">                       637001 Školenia, kurzy, semináre...</t>
  </si>
  <si>
    <t xml:space="preserve">                         642012 Na odstupné </t>
  </si>
  <si>
    <t xml:space="preserve">                         642013 Na odchodné </t>
  </si>
  <si>
    <t xml:space="preserve">Podprogram 13.2 Opatrovateľská služba  </t>
  </si>
  <si>
    <t>10.2.0.2.</t>
  </si>
  <si>
    <t xml:space="preserve">                      634001 Palivá, mazivá, oleje, špeciálne kvapaliny</t>
  </si>
  <si>
    <t xml:space="preserve">                      634002 Servis, údržba, opravy a výdavky s tým spoj.</t>
  </si>
  <si>
    <t xml:space="preserve">                      634003 Poistné </t>
  </si>
  <si>
    <t xml:space="preserve">                      634004 Prepravné a prenáj.doprav.prostried. </t>
  </si>
  <si>
    <t xml:space="preserve">                      634006 Pracovné odevy, obuv a prac. pomôcky</t>
  </si>
  <si>
    <t xml:space="preserve">             635 Rutinná a štandardná údržba</t>
  </si>
  <si>
    <t xml:space="preserve">                    635009 Softvéru </t>
  </si>
  <si>
    <t xml:space="preserve">                       637001 Školenia, kurzy, semináre....</t>
  </si>
  <si>
    <t xml:space="preserve">                       637015 Poistné  </t>
  </si>
  <si>
    <t xml:space="preserve">                       637027 Odmeny zamestnancov mimoprac.pomeru</t>
  </si>
  <si>
    <t xml:space="preserve">                        642012 Odstupné</t>
  </si>
  <si>
    <t xml:space="preserve">Podprogram 13.3 Stravovanie dôchodcov </t>
  </si>
  <si>
    <t xml:space="preserve">        </t>
  </si>
  <si>
    <t xml:space="preserve">                         642014 Jednotlivcom </t>
  </si>
  <si>
    <t xml:space="preserve">Podprogram 13.4 Denné centrum - KD   </t>
  </si>
  <si>
    <t xml:space="preserve">               623 Poistné do ostat.zdravot.poisťovní </t>
  </si>
  <si>
    <t xml:space="preserve">                      633010 Pracovné odevy, obuv a prac.pomôcky </t>
  </si>
  <si>
    <t xml:space="preserve">                       635004 Prevádzkových strojov, prístrojov....</t>
  </si>
  <si>
    <t xml:space="preserve">Podprogram 13.5 Jednorazové dávky  </t>
  </si>
  <si>
    <t>10.7.</t>
  </si>
  <si>
    <t>10.7.0.</t>
  </si>
  <si>
    <t>10.7.0.1.</t>
  </si>
  <si>
    <t xml:space="preserve">                         642026 Na dávku sociálnej pomoci </t>
  </si>
  <si>
    <t xml:space="preserve">Program 14 - Ostatné služby  </t>
  </si>
  <si>
    <t xml:space="preserve">Podprogram 14.1 Koordinátori aktivačných zamestnancov  </t>
  </si>
  <si>
    <t>04.1.</t>
  </si>
  <si>
    <t>04.1.2.</t>
  </si>
  <si>
    <t xml:space="preserve">               614 Odmeny </t>
  </si>
  <si>
    <t xml:space="preserve">               623 Poistné do ostatných zdravot.poisťovní</t>
  </si>
  <si>
    <t xml:space="preserve">                      633004 Prevádzkové stroje, prístroje, zariad.....</t>
  </si>
  <si>
    <t xml:space="preserve">              635 Rutinná a štandardná údržba</t>
  </si>
  <si>
    <t xml:space="preserve">                     635004 Prevádzkových strojov, prístrojov....</t>
  </si>
  <si>
    <t>Finančné operácie</t>
  </si>
  <si>
    <t>06.0.</t>
  </si>
  <si>
    <t>06.0.2.</t>
  </si>
  <si>
    <t xml:space="preserve">Výdavkové operácie </t>
  </si>
  <si>
    <t xml:space="preserve">800 Poskyt.úver.a pôžičiek, úč.na maj.a spl.istiny </t>
  </si>
  <si>
    <t xml:space="preserve">       820 Splácanie istín </t>
  </si>
  <si>
    <t xml:space="preserve">              821 Splácanaie tuzemskej istiny </t>
  </si>
  <si>
    <t xml:space="preserve">                      821007 Z ostat.úver.pôžičiek a fin.výpomoc.dlh. </t>
  </si>
  <si>
    <t xml:space="preserve">                                   Splácanie pre SFK</t>
  </si>
  <si>
    <t xml:space="preserve">              821 Splácanie tuzemskej istiny  </t>
  </si>
  <si>
    <t xml:space="preserve">                     821007 Z ostat.úver.pôžičiek a fin.výpomoc.dlh. </t>
  </si>
  <si>
    <t xml:space="preserve">                                  Splácanie úveru ŠFRB           </t>
  </si>
  <si>
    <t xml:space="preserve">Rozpočet  2014 </t>
  </si>
  <si>
    <t>BP</t>
  </si>
  <si>
    <t>BP I. úprava</t>
  </si>
  <si>
    <t>BP II. úprava</t>
  </si>
  <si>
    <t>BP RS</t>
  </si>
  <si>
    <t>KP</t>
  </si>
  <si>
    <t>KP I. úprava</t>
  </si>
  <si>
    <t>KP II. úprava</t>
  </si>
  <si>
    <t>KP RS</t>
  </si>
  <si>
    <t>FOP</t>
  </si>
  <si>
    <t>FOP I. úprava</t>
  </si>
  <si>
    <t>FOP II. úprava</t>
  </si>
  <si>
    <t>FOP RS</t>
  </si>
  <si>
    <t>SPOLU</t>
  </si>
  <si>
    <t xml:space="preserve">SPOLU                      I. úprava </t>
  </si>
  <si>
    <t xml:space="preserve">SPOLU                      II. úprava </t>
  </si>
  <si>
    <t xml:space="preserve">SPOLU                      RS </t>
  </si>
  <si>
    <t>BV</t>
  </si>
  <si>
    <t xml:space="preserve">BV I. úprava </t>
  </si>
  <si>
    <t xml:space="preserve">BV II. úprava </t>
  </si>
  <si>
    <t xml:space="preserve">BV RS </t>
  </si>
  <si>
    <t>KV</t>
  </si>
  <si>
    <t xml:space="preserve">KV I. úprava </t>
  </si>
  <si>
    <t xml:space="preserve">KV II. úprava </t>
  </si>
  <si>
    <t>KV RS</t>
  </si>
  <si>
    <t>FOV</t>
  </si>
  <si>
    <t xml:space="preserve">FOV I. úprava </t>
  </si>
  <si>
    <t xml:space="preserve">FOV II. úprava </t>
  </si>
  <si>
    <t>FOV RS</t>
  </si>
  <si>
    <t>1</t>
  </si>
  <si>
    <t>Príjmy spolu:</t>
  </si>
  <si>
    <t>Výdavky spolu:</t>
  </si>
  <si>
    <t>Program 1: Plánovanie, manažment a kontrola</t>
  </si>
  <si>
    <t>Program 2: Propagácia a marketing</t>
  </si>
  <si>
    <t>Program 3: Interné služby</t>
  </si>
  <si>
    <t>Program 4: Služby občanom</t>
  </si>
  <si>
    <t>Program 5: Bezpečnosť</t>
  </si>
  <si>
    <t>Program 6: Odpadové hospodárstvo</t>
  </si>
  <si>
    <t>Program 7: Komunikácie</t>
  </si>
  <si>
    <t>Program 8: Doprava</t>
  </si>
  <si>
    <t>Program 9: Vzdelávanie</t>
  </si>
  <si>
    <t>Program 10: Šport</t>
  </si>
  <si>
    <t>Program 11: Kultúra</t>
  </si>
  <si>
    <t>Program 12: Prostredie pre život</t>
  </si>
  <si>
    <t>Program 13: Sociálne služby</t>
  </si>
  <si>
    <t>Program 14: Ostatné služby</t>
  </si>
  <si>
    <t>Program 15: Bývanie</t>
  </si>
  <si>
    <t>Výsledok hospodárenia:</t>
  </si>
  <si>
    <t>Skutočnosť</t>
  </si>
  <si>
    <t>%</t>
  </si>
  <si>
    <t>plnenia</t>
  </si>
  <si>
    <t>BP skut.</t>
  </si>
  <si>
    <t xml:space="preserve">BV skut. </t>
  </si>
  <si>
    <t>KP skut.</t>
  </si>
  <si>
    <t>KV skut.</t>
  </si>
  <si>
    <t>FOP skut.</t>
  </si>
  <si>
    <t>FOV skut.</t>
  </si>
  <si>
    <t xml:space="preserve">SPOLU                      skut. </t>
  </si>
  <si>
    <t xml:space="preserve">                 -</t>
  </si>
  <si>
    <t xml:space="preserve">                  -</t>
  </si>
  <si>
    <t xml:space="preserve">                -</t>
  </si>
  <si>
    <t xml:space="preserve">             -</t>
  </si>
  <si>
    <t>01.6.</t>
  </si>
  <si>
    <t>01.6.0.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</si>
</sst>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2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 CE"/>
      <family val="2"/>
      <charset val="238"/>
    </font>
    <font>
      <b/>
      <sz val="14"/>
      <name val="Arial"/>
      <family val="2"/>
      <charset val="238"/>
    </font>
    <font>
      <sz val="14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0" fontId="0" fillId="0" borderId="0" xfId="0" applyFont="1"/>
    <xf numFmtId="3" fontId="6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0" fontId="7" fillId="0" borderId="0" xfId="0" applyFont="1" applyBorder="1"/>
    <xf numFmtId="3" fontId="5" fillId="0" borderId="0" xfId="0" applyNumberFormat="1" applyFont="1" applyBorder="1"/>
    <xf numFmtId="0" fontId="8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4" fontId="11" fillId="0" borderId="1" xfId="0" applyNumberFormat="1" applyFont="1" applyBorder="1"/>
    <xf numFmtId="4" fontId="5" fillId="0" borderId="1" xfId="0" applyNumberFormat="1" applyFont="1" applyBorder="1"/>
    <xf numFmtId="4" fontId="0" fillId="0" borderId="1" xfId="0" applyNumberFormat="1" applyBorder="1"/>
    <xf numFmtId="3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Fill="1" applyBorder="1"/>
    <xf numFmtId="0" fontId="0" fillId="0" borderId="4" xfId="0" applyBorder="1" applyAlignment="1">
      <alignment horizontal="center" vertical="center"/>
    </xf>
    <xf numFmtId="4" fontId="3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1" xfId="0" applyNumberFormat="1" applyFont="1" applyBorder="1"/>
    <xf numFmtId="4" fontId="10" fillId="0" borderId="1" xfId="0" applyNumberFormat="1" applyFont="1" applyBorder="1"/>
    <xf numFmtId="3" fontId="11" fillId="0" borderId="1" xfId="0" applyNumberFormat="1" applyFont="1" applyBorder="1"/>
    <xf numFmtId="2" fontId="11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12" fillId="0" borderId="1" xfId="0" applyFont="1" applyBorder="1"/>
    <xf numFmtId="3" fontId="13" fillId="0" borderId="1" xfId="0" applyNumberFormat="1" applyFont="1" applyBorder="1"/>
    <xf numFmtId="2" fontId="13" fillId="0" borderId="1" xfId="0" applyNumberFormat="1" applyFont="1" applyBorder="1"/>
    <xf numFmtId="4" fontId="13" fillId="0" borderId="1" xfId="0" applyNumberFormat="1" applyFont="1" applyBorder="1"/>
    <xf numFmtId="3" fontId="12" fillId="0" borderId="1" xfId="0" applyNumberFormat="1" applyFont="1" applyBorder="1"/>
    <xf numFmtId="3" fontId="14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17" fillId="2" borderId="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/>
    </xf>
    <xf numFmtId="0" fontId="19" fillId="3" borderId="6" xfId="0" applyFont="1" applyFill="1" applyBorder="1"/>
    <xf numFmtId="3" fontId="19" fillId="3" borderId="17" xfId="0" applyNumberFormat="1" applyFont="1" applyFill="1" applyBorder="1" applyAlignment="1">
      <alignment horizontal="right"/>
    </xf>
    <xf numFmtId="3" fontId="19" fillId="3" borderId="18" xfId="0" applyNumberFormat="1" applyFont="1" applyFill="1" applyBorder="1" applyAlignment="1">
      <alignment horizontal="right"/>
    </xf>
    <xf numFmtId="3" fontId="19" fillId="3" borderId="7" xfId="0" applyNumberFormat="1" applyFont="1" applyFill="1" applyBorder="1" applyAlignment="1">
      <alignment horizontal="right"/>
    </xf>
    <xf numFmtId="3" fontId="19" fillId="3" borderId="6" xfId="0" applyNumberFormat="1" applyFont="1" applyFill="1" applyBorder="1" applyAlignment="1">
      <alignment horizontal="right"/>
    </xf>
    <xf numFmtId="0" fontId="12" fillId="3" borderId="19" xfId="0" applyFont="1" applyFill="1" applyBorder="1" applyAlignment="1">
      <alignment horizontal="center"/>
    </xf>
    <xf numFmtId="0" fontId="19" fillId="3" borderId="20" xfId="0" applyFont="1" applyFill="1" applyBorder="1"/>
    <xf numFmtId="3" fontId="19" fillId="3" borderId="19" xfId="0" applyNumberFormat="1" applyFont="1" applyFill="1" applyBorder="1" applyAlignment="1">
      <alignment horizontal="right"/>
    </xf>
    <xf numFmtId="3" fontId="19" fillId="3" borderId="20" xfId="0" applyNumberFormat="1" applyFont="1" applyFill="1" applyBorder="1" applyAlignment="1">
      <alignment horizontal="right"/>
    </xf>
    <xf numFmtId="0" fontId="12" fillId="0" borderId="19" xfId="0" applyFont="1" applyBorder="1" applyAlignment="1">
      <alignment horizontal="center"/>
    </xf>
    <xf numFmtId="0" fontId="20" fillId="0" borderId="20" xfId="0" applyFont="1" applyBorder="1"/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19" fillId="0" borderId="20" xfId="0" applyNumberFormat="1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20" fillId="0" borderId="15" xfId="0" applyFont="1" applyBorder="1"/>
    <xf numFmtId="3" fontId="0" fillId="0" borderId="14" xfId="0" applyNumberFormat="1" applyBorder="1" applyAlignment="1">
      <alignment horizontal="right"/>
    </xf>
    <xf numFmtId="3" fontId="19" fillId="0" borderId="15" xfId="0" applyNumberFormat="1" applyFont="1" applyBorder="1" applyAlignment="1">
      <alignment horizontal="right"/>
    </xf>
    <xf numFmtId="0" fontId="12" fillId="3" borderId="21" xfId="0" applyFont="1" applyFill="1" applyBorder="1" applyAlignment="1">
      <alignment horizontal="center"/>
    </xf>
    <xf numFmtId="0" fontId="19" fillId="3" borderId="21" xfId="0" applyFont="1" applyFill="1" applyBorder="1"/>
    <xf numFmtId="3" fontId="19" fillId="3" borderId="21" xfId="0" applyNumberFormat="1" applyFont="1" applyFill="1" applyBorder="1" applyAlignment="1">
      <alignment horizontal="right"/>
    </xf>
    <xf numFmtId="3" fontId="19" fillId="3" borderId="22" xfId="0" applyNumberFormat="1" applyFont="1" applyFill="1" applyBorder="1" applyAlignment="1">
      <alignment horizontal="right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/>
    <xf numFmtId="3" fontId="19" fillId="4" borderId="0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0" fillId="0" borderId="1" xfId="0" applyBorder="1" applyAlignment="1">
      <alignment horizontal="center"/>
    </xf>
    <xf numFmtId="3" fontId="19" fillId="3" borderId="23" xfId="0" applyNumberFormat="1" applyFont="1" applyFill="1" applyBorder="1" applyAlignment="1">
      <alignment horizontal="right"/>
    </xf>
    <xf numFmtId="3" fontId="19" fillId="3" borderId="24" xfId="0" applyNumberFormat="1" applyFont="1" applyFill="1" applyBorder="1" applyAlignment="1">
      <alignment horizontal="right"/>
    </xf>
    <xf numFmtId="3" fontId="19" fillId="0" borderId="24" xfId="0" applyNumberFormat="1" applyFont="1" applyBorder="1" applyAlignment="1">
      <alignment horizontal="right"/>
    </xf>
    <xf numFmtId="3" fontId="19" fillId="0" borderId="25" xfId="0" applyNumberFormat="1" applyFont="1" applyBorder="1" applyAlignment="1">
      <alignment horizontal="right"/>
    </xf>
    <xf numFmtId="3" fontId="19" fillId="3" borderId="26" xfId="0" applyNumberFormat="1" applyFont="1" applyFill="1" applyBorder="1" applyAlignment="1">
      <alignment horizontal="right"/>
    </xf>
    <xf numFmtId="4" fontId="14" fillId="0" borderId="1" xfId="0" applyNumberFormat="1" applyFont="1" applyBorder="1"/>
    <xf numFmtId="4" fontId="19" fillId="3" borderId="17" xfId="0" applyNumberFormat="1" applyFont="1" applyFill="1" applyBorder="1" applyAlignment="1">
      <alignment horizontal="right"/>
    </xf>
    <xf numFmtId="4" fontId="19" fillId="3" borderId="19" xfId="0" applyNumberFormat="1" applyFont="1" applyFill="1" applyBorder="1" applyAlignment="1">
      <alignment horizontal="right"/>
    </xf>
    <xf numFmtId="4" fontId="0" fillId="0" borderId="19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19" fillId="3" borderId="21" xfId="0" applyNumberFormat="1" applyFont="1" applyFill="1" applyBorder="1" applyAlignment="1">
      <alignment horizontal="right"/>
    </xf>
    <xf numFmtId="4" fontId="19" fillId="3" borderId="18" xfId="0" applyNumberFormat="1" applyFont="1" applyFill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19" fillId="3" borderId="7" xfId="0" applyNumberFormat="1" applyFont="1" applyFill="1" applyBorder="1" applyAlignment="1">
      <alignment horizontal="right"/>
    </xf>
    <xf numFmtId="4" fontId="19" fillId="3" borderId="20" xfId="0" applyNumberFormat="1" applyFont="1" applyFill="1" applyBorder="1" applyAlignment="1">
      <alignment horizontal="right"/>
    </xf>
    <xf numFmtId="4" fontId="19" fillId="3" borderId="11" xfId="0" applyNumberFormat="1" applyFont="1" applyFill="1" applyBorder="1" applyAlignment="1">
      <alignment horizontal="right"/>
    </xf>
    <xf numFmtId="4" fontId="19" fillId="0" borderId="19" xfId="0" applyNumberFormat="1" applyFont="1" applyBorder="1" applyAlignment="1">
      <alignment horizontal="right"/>
    </xf>
    <xf numFmtId="4" fontId="19" fillId="0" borderId="14" xfId="0" applyNumberFormat="1" applyFont="1" applyBorder="1" applyAlignment="1">
      <alignment horizontal="right"/>
    </xf>
    <xf numFmtId="164" fontId="21" fillId="0" borderId="1" xfId="0" applyNumberFormat="1" applyFont="1" applyBorder="1"/>
    <xf numFmtId="3" fontId="2" fillId="0" borderId="1" xfId="0" applyNumberFormat="1" applyFont="1" applyBorder="1"/>
    <xf numFmtId="164" fontId="5" fillId="0" borderId="1" xfId="0" applyNumberFormat="1" applyFont="1" applyBorder="1"/>
    <xf numFmtId="0" fontId="22" fillId="0" borderId="1" xfId="0" applyFont="1" applyBorder="1"/>
    <xf numFmtId="0" fontId="0" fillId="0" borderId="1" xfId="0" applyFont="1" applyBorder="1"/>
    <xf numFmtId="0" fontId="2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Layout" zoomScaleNormal="100" workbookViewId="0">
      <selection activeCell="H17" sqref="H17"/>
    </sheetView>
  </sheetViews>
  <sheetFormatPr defaultRowHeight="15" x14ac:dyDescent="0.25"/>
  <cols>
    <col min="1" max="1" width="6" customWidth="1"/>
    <col min="2" max="2" width="38.5703125" customWidth="1"/>
    <col min="3" max="3" width="9.7109375" customWidth="1"/>
    <col min="4" max="4" width="12.42578125" customWidth="1"/>
    <col min="5" max="5" width="8.5703125" customWidth="1"/>
    <col min="6" max="6" width="11.42578125" customWidth="1"/>
    <col min="7" max="7" width="6.7109375" customWidth="1"/>
    <col min="8" max="8" width="7.28515625" customWidth="1"/>
    <col min="9" max="9" width="9.28515625" customWidth="1"/>
    <col min="10" max="10" width="9.42578125" customWidth="1"/>
    <col min="11" max="11" width="9.140625" customWidth="1"/>
    <col min="12" max="12" width="11.85546875" customWidth="1"/>
    <col min="13" max="13" width="7.7109375" customWidth="1"/>
    <col min="249" max="249" width="48" customWidth="1"/>
    <col min="250" max="250" width="9" customWidth="1"/>
    <col min="251" max="251" width="8.5703125" customWidth="1"/>
    <col min="252" max="252" width="6.85546875" customWidth="1"/>
    <col min="253" max="253" width="8.5703125" customWidth="1"/>
    <col min="255" max="255" width="8.28515625" customWidth="1"/>
    <col min="505" max="505" width="48" customWidth="1"/>
    <col min="506" max="506" width="9" customWidth="1"/>
    <col min="507" max="507" width="8.5703125" customWidth="1"/>
    <col min="508" max="508" width="6.85546875" customWidth="1"/>
    <col min="509" max="509" width="8.5703125" customWidth="1"/>
    <col min="511" max="511" width="8.28515625" customWidth="1"/>
    <col min="761" max="761" width="48" customWidth="1"/>
    <col min="762" max="762" width="9" customWidth="1"/>
    <col min="763" max="763" width="8.5703125" customWidth="1"/>
    <col min="764" max="764" width="6.85546875" customWidth="1"/>
    <col min="765" max="765" width="8.5703125" customWidth="1"/>
    <col min="767" max="767" width="8.28515625" customWidth="1"/>
    <col min="1017" max="1017" width="48" customWidth="1"/>
    <col min="1018" max="1018" width="9" customWidth="1"/>
    <col min="1019" max="1019" width="8.5703125" customWidth="1"/>
    <col min="1020" max="1020" width="6.85546875" customWidth="1"/>
    <col min="1021" max="1021" width="8.5703125" customWidth="1"/>
    <col min="1023" max="1023" width="8.28515625" customWidth="1"/>
    <col min="1273" max="1273" width="48" customWidth="1"/>
    <col min="1274" max="1274" width="9" customWidth="1"/>
    <col min="1275" max="1275" width="8.5703125" customWidth="1"/>
    <col min="1276" max="1276" width="6.85546875" customWidth="1"/>
    <col min="1277" max="1277" width="8.5703125" customWidth="1"/>
    <col min="1279" max="1279" width="8.28515625" customWidth="1"/>
    <col min="1529" max="1529" width="48" customWidth="1"/>
    <col min="1530" max="1530" width="9" customWidth="1"/>
    <col min="1531" max="1531" width="8.5703125" customWidth="1"/>
    <col min="1532" max="1532" width="6.85546875" customWidth="1"/>
    <col min="1533" max="1533" width="8.5703125" customWidth="1"/>
    <col min="1535" max="1535" width="8.28515625" customWidth="1"/>
    <col min="1785" max="1785" width="48" customWidth="1"/>
    <col min="1786" max="1786" width="9" customWidth="1"/>
    <col min="1787" max="1787" width="8.5703125" customWidth="1"/>
    <col min="1788" max="1788" width="6.85546875" customWidth="1"/>
    <col min="1789" max="1789" width="8.5703125" customWidth="1"/>
    <col min="1791" max="1791" width="8.28515625" customWidth="1"/>
    <col min="2041" max="2041" width="48" customWidth="1"/>
    <col min="2042" max="2042" width="9" customWidth="1"/>
    <col min="2043" max="2043" width="8.5703125" customWidth="1"/>
    <col min="2044" max="2044" width="6.85546875" customWidth="1"/>
    <col min="2045" max="2045" width="8.5703125" customWidth="1"/>
    <col min="2047" max="2047" width="8.28515625" customWidth="1"/>
    <col min="2297" max="2297" width="48" customWidth="1"/>
    <col min="2298" max="2298" width="9" customWidth="1"/>
    <col min="2299" max="2299" width="8.5703125" customWidth="1"/>
    <col min="2300" max="2300" width="6.85546875" customWidth="1"/>
    <col min="2301" max="2301" width="8.5703125" customWidth="1"/>
    <col min="2303" max="2303" width="8.28515625" customWidth="1"/>
    <col min="2553" max="2553" width="48" customWidth="1"/>
    <col min="2554" max="2554" width="9" customWidth="1"/>
    <col min="2555" max="2555" width="8.5703125" customWidth="1"/>
    <col min="2556" max="2556" width="6.85546875" customWidth="1"/>
    <col min="2557" max="2557" width="8.5703125" customWidth="1"/>
    <col min="2559" max="2559" width="8.28515625" customWidth="1"/>
    <col min="2809" max="2809" width="48" customWidth="1"/>
    <col min="2810" max="2810" width="9" customWidth="1"/>
    <col min="2811" max="2811" width="8.5703125" customWidth="1"/>
    <col min="2812" max="2812" width="6.85546875" customWidth="1"/>
    <col min="2813" max="2813" width="8.5703125" customWidth="1"/>
    <col min="2815" max="2815" width="8.28515625" customWidth="1"/>
    <col min="3065" max="3065" width="48" customWidth="1"/>
    <col min="3066" max="3066" width="9" customWidth="1"/>
    <col min="3067" max="3067" width="8.5703125" customWidth="1"/>
    <col min="3068" max="3068" width="6.85546875" customWidth="1"/>
    <col min="3069" max="3069" width="8.5703125" customWidth="1"/>
    <col min="3071" max="3071" width="8.28515625" customWidth="1"/>
    <col min="3321" max="3321" width="48" customWidth="1"/>
    <col min="3322" max="3322" width="9" customWidth="1"/>
    <col min="3323" max="3323" width="8.5703125" customWidth="1"/>
    <col min="3324" max="3324" width="6.85546875" customWidth="1"/>
    <col min="3325" max="3325" width="8.5703125" customWidth="1"/>
    <col min="3327" max="3327" width="8.28515625" customWidth="1"/>
    <col min="3577" max="3577" width="48" customWidth="1"/>
    <col min="3578" max="3578" width="9" customWidth="1"/>
    <col min="3579" max="3579" width="8.5703125" customWidth="1"/>
    <col min="3580" max="3580" width="6.85546875" customWidth="1"/>
    <col min="3581" max="3581" width="8.5703125" customWidth="1"/>
    <col min="3583" max="3583" width="8.28515625" customWidth="1"/>
    <col min="3833" max="3833" width="48" customWidth="1"/>
    <col min="3834" max="3834" width="9" customWidth="1"/>
    <col min="3835" max="3835" width="8.5703125" customWidth="1"/>
    <col min="3836" max="3836" width="6.85546875" customWidth="1"/>
    <col min="3837" max="3837" width="8.5703125" customWidth="1"/>
    <col min="3839" max="3839" width="8.28515625" customWidth="1"/>
    <col min="4089" max="4089" width="48" customWidth="1"/>
    <col min="4090" max="4090" width="9" customWidth="1"/>
    <col min="4091" max="4091" width="8.5703125" customWidth="1"/>
    <col min="4092" max="4092" width="6.85546875" customWidth="1"/>
    <col min="4093" max="4093" width="8.5703125" customWidth="1"/>
    <col min="4095" max="4095" width="8.28515625" customWidth="1"/>
    <col min="4345" max="4345" width="48" customWidth="1"/>
    <col min="4346" max="4346" width="9" customWidth="1"/>
    <col min="4347" max="4347" width="8.5703125" customWidth="1"/>
    <col min="4348" max="4348" width="6.85546875" customWidth="1"/>
    <col min="4349" max="4349" width="8.5703125" customWidth="1"/>
    <col min="4351" max="4351" width="8.28515625" customWidth="1"/>
    <col min="4601" max="4601" width="48" customWidth="1"/>
    <col min="4602" max="4602" width="9" customWidth="1"/>
    <col min="4603" max="4603" width="8.5703125" customWidth="1"/>
    <col min="4604" max="4604" width="6.85546875" customWidth="1"/>
    <col min="4605" max="4605" width="8.5703125" customWidth="1"/>
    <col min="4607" max="4607" width="8.28515625" customWidth="1"/>
    <col min="4857" max="4857" width="48" customWidth="1"/>
    <col min="4858" max="4858" width="9" customWidth="1"/>
    <col min="4859" max="4859" width="8.5703125" customWidth="1"/>
    <col min="4860" max="4860" width="6.85546875" customWidth="1"/>
    <col min="4861" max="4861" width="8.5703125" customWidth="1"/>
    <col min="4863" max="4863" width="8.28515625" customWidth="1"/>
    <col min="5113" max="5113" width="48" customWidth="1"/>
    <col min="5114" max="5114" width="9" customWidth="1"/>
    <col min="5115" max="5115" width="8.5703125" customWidth="1"/>
    <col min="5116" max="5116" width="6.85546875" customWidth="1"/>
    <col min="5117" max="5117" width="8.5703125" customWidth="1"/>
    <col min="5119" max="5119" width="8.28515625" customWidth="1"/>
    <col min="5369" max="5369" width="48" customWidth="1"/>
    <col min="5370" max="5370" width="9" customWidth="1"/>
    <col min="5371" max="5371" width="8.5703125" customWidth="1"/>
    <col min="5372" max="5372" width="6.85546875" customWidth="1"/>
    <col min="5373" max="5373" width="8.5703125" customWidth="1"/>
    <col min="5375" max="5375" width="8.28515625" customWidth="1"/>
    <col min="5625" max="5625" width="48" customWidth="1"/>
    <col min="5626" max="5626" width="9" customWidth="1"/>
    <col min="5627" max="5627" width="8.5703125" customWidth="1"/>
    <col min="5628" max="5628" width="6.85546875" customWidth="1"/>
    <col min="5629" max="5629" width="8.5703125" customWidth="1"/>
    <col min="5631" max="5631" width="8.28515625" customWidth="1"/>
    <col min="5881" max="5881" width="48" customWidth="1"/>
    <col min="5882" max="5882" width="9" customWidth="1"/>
    <col min="5883" max="5883" width="8.5703125" customWidth="1"/>
    <col min="5884" max="5884" width="6.85546875" customWidth="1"/>
    <col min="5885" max="5885" width="8.5703125" customWidth="1"/>
    <col min="5887" max="5887" width="8.28515625" customWidth="1"/>
    <col min="6137" max="6137" width="48" customWidth="1"/>
    <col min="6138" max="6138" width="9" customWidth="1"/>
    <col min="6139" max="6139" width="8.5703125" customWidth="1"/>
    <col min="6140" max="6140" width="6.85546875" customWidth="1"/>
    <col min="6141" max="6141" width="8.5703125" customWidth="1"/>
    <col min="6143" max="6143" width="8.28515625" customWidth="1"/>
    <col min="6393" max="6393" width="48" customWidth="1"/>
    <col min="6394" max="6394" width="9" customWidth="1"/>
    <col min="6395" max="6395" width="8.5703125" customWidth="1"/>
    <col min="6396" max="6396" width="6.85546875" customWidth="1"/>
    <col min="6397" max="6397" width="8.5703125" customWidth="1"/>
    <col min="6399" max="6399" width="8.28515625" customWidth="1"/>
    <col min="6649" max="6649" width="48" customWidth="1"/>
    <col min="6650" max="6650" width="9" customWidth="1"/>
    <col min="6651" max="6651" width="8.5703125" customWidth="1"/>
    <col min="6652" max="6652" width="6.85546875" customWidth="1"/>
    <col min="6653" max="6653" width="8.5703125" customWidth="1"/>
    <col min="6655" max="6655" width="8.28515625" customWidth="1"/>
    <col min="6905" max="6905" width="48" customWidth="1"/>
    <col min="6906" max="6906" width="9" customWidth="1"/>
    <col min="6907" max="6907" width="8.5703125" customWidth="1"/>
    <col min="6908" max="6908" width="6.85546875" customWidth="1"/>
    <col min="6909" max="6909" width="8.5703125" customWidth="1"/>
    <col min="6911" max="6911" width="8.28515625" customWidth="1"/>
    <col min="7161" max="7161" width="48" customWidth="1"/>
    <col min="7162" max="7162" width="9" customWidth="1"/>
    <col min="7163" max="7163" width="8.5703125" customWidth="1"/>
    <col min="7164" max="7164" width="6.85546875" customWidth="1"/>
    <col min="7165" max="7165" width="8.5703125" customWidth="1"/>
    <col min="7167" max="7167" width="8.28515625" customWidth="1"/>
    <col min="7417" max="7417" width="48" customWidth="1"/>
    <col min="7418" max="7418" width="9" customWidth="1"/>
    <col min="7419" max="7419" width="8.5703125" customWidth="1"/>
    <col min="7420" max="7420" width="6.85546875" customWidth="1"/>
    <col min="7421" max="7421" width="8.5703125" customWidth="1"/>
    <col min="7423" max="7423" width="8.28515625" customWidth="1"/>
    <col min="7673" max="7673" width="48" customWidth="1"/>
    <col min="7674" max="7674" width="9" customWidth="1"/>
    <col min="7675" max="7675" width="8.5703125" customWidth="1"/>
    <col min="7676" max="7676" width="6.85546875" customWidth="1"/>
    <col min="7677" max="7677" width="8.5703125" customWidth="1"/>
    <col min="7679" max="7679" width="8.28515625" customWidth="1"/>
    <col min="7929" max="7929" width="48" customWidth="1"/>
    <col min="7930" max="7930" width="9" customWidth="1"/>
    <col min="7931" max="7931" width="8.5703125" customWidth="1"/>
    <col min="7932" max="7932" width="6.85546875" customWidth="1"/>
    <col min="7933" max="7933" width="8.5703125" customWidth="1"/>
    <col min="7935" max="7935" width="8.28515625" customWidth="1"/>
    <col min="8185" max="8185" width="48" customWidth="1"/>
    <col min="8186" max="8186" width="9" customWidth="1"/>
    <col min="8187" max="8187" width="8.5703125" customWidth="1"/>
    <col min="8188" max="8188" width="6.85546875" customWidth="1"/>
    <col min="8189" max="8189" width="8.5703125" customWidth="1"/>
    <col min="8191" max="8191" width="8.28515625" customWidth="1"/>
    <col min="8441" max="8441" width="48" customWidth="1"/>
    <col min="8442" max="8442" width="9" customWidth="1"/>
    <col min="8443" max="8443" width="8.5703125" customWidth="1"/>
    <col min="8444" max="8444" width="6.85546875" customWidth="1"/>
    <col min="8445" max="8445" width="8.5703125" customWidth="1"/>
    <col min="8447" max="8447" width="8.28515625" customWidth="1"/>
    <col min="8697" max="8697" width="48" customWidth="1"/>
    <col min="8698" max="8698" width="9" customWidth="1"/>
    <col min="8699" max="8699" width="8.5703125" customWidth="1"/>
    <col min="8700" max="8700" width="6.85546875" customWidth="1"/>
    <col min="8701" max="8701" width="8.5703125" customWidth="1"/>
    <col min="8703" max="8703" width="8.28515625" customWidth="1"/>
    <col min="8953" max="8953" width="48" customWidth="1"/>
    <col min="8954" max="8954" width="9" customWidth="1"/>
    <col min="8955" max="8955" width="8.5703125" customWidth="1"/>
    <col min="8956" max="8956" width="6.85546875" customWidth="1"/>
    <col min="8957" max="8957" width="8.5703125" customWidth="1"/>
    <col min="8959" max="8959" width="8.28515625" customWidth="1"/>
    <col min="9209" max="9209" width="48" customWidth="1"/>
    <col min="9210" max="9210" width="9" customWidth="1"/>
    <col min="9211" max="9211" width="8.5703125" customWidth="1"/>
    <col min="9212" max="9212" width="6.85546875" customWidth="1"/>
    <col min="9213" max="9213" width="8.5703125" customWidth="1"/>
    <col min="9215" max="9215" width="8.28515625" customWidth="1"/>
    <col min="9465" max="9465" width="48" customWidth="1"/>
    <col min="9466" max="9466" width="9" customWidth="1"/>
    <col min="9467" max="9467" width="8.5703125" customWidth="1"/>
    <col min="9468" max="9468" width="6.85546875" customWidth="1"/>
    <col min="9469" max="9469" width="8.5703125" customWidth="1"/>
    <col min="9471" max="9471" width="8.28515625" customWidth="1"/>
    <col min="9721" max="9721" width="48" customWidth="1"/>
    <col min="9722" max="9722" width="9" customWidth="1"/>
    <col min="9723" max="9723" width="8.5703125" customWidth="1"/>
    <col min="9724" max="9724" width="6.85546875" customWidth="1"/>
    <col min="9725" max="9725" width="8.5703125" customWidth="1"/>
    <col min="9727" max="9727" width="8.28515625" customWidth="1"/>
    <col min="9977" max="9977" width="48" customWidth="1"/>
    <col min="9978" max="9978" width="9" customWidth="1"/>
    <col min="9979" max="9979" width="8.5703125" customWidth="1"/>
    <col min="9980" max="9980" width="6.85546875" customWidth="1"/>
    <col min="9981" max="9981" width="8.5703125" customWidth="1"/>
    <col min="9983" max="9983" width="8.28515625" customWidth="1"/>
    <col min="10233" max="10233" width="48" customWidth="1"/>
    <col min="10234" max="10234" width="9" customWidth="1"/>
    <col min="10235" max="10235" width="8.5703125" customWidth="1"/>
    <col min="10236" max="10236" width="6.85546875" customWidth="1"/>
    <col min="10237" max="10237" width="8.5703125" customWidth="1"/>
    <col min="10239" max="10239" width="8.28515625" customWidth="1"/>
    <col min="10489" max="10489" width="48" customWidth="1"/>
    <col min="10490" max="10490" width="9" customWidth="1"/>
    <col min="10491" max="10491" width="8.5703125" customWidth="1"/>
    <col min="10492" max="10492" width="6.85546875" customWidth="1"/>
    <col min="10493" max="10493" width="8.5703125" customWidth="1"/>
    <col min="10495" max="10495" width="8.28515625" customWidth="1"/>
    <col min="10745" max="10745" width="48" customWidth="1"/>
    <col min="10746" max="10746" width="9" customWidth="1"/>
    <col min="10747" max="10747" width="8.5703125" customWidth="1"/>
    <col min="10748" max="10748" width="6.85546875" customWidth="1"/>
    <col min="10749" max="10749" width="8.5703125" customWidth="1"/>
    <col min="10751" max="10751" width="8.28515625" customWidth="1"/>
    <col min="11001" max="11001" width="48" customWidth="1"/>
    <col min="11002" max="11002" width="9" customWidth="1"/>
    <col min="11003" max="11003" width="8.5703125" customWidth="1"/>
    <col min="11004" max="11004" width="6.85546875" customWidth="1"/>
    <col min="11005" max="11005" width="8.5703125" customWidth="1"/>
    <col min="11007" max="11007" width="8.28515625" customWidth="1"/>
    <col min="11257" max="11257" width="48" customWidth="1"/>
    <col min="11258" max="11258" width="9" customWidth="1"/>
    <col min="11259" max="11259" width="8.5703125" customWidth="1"/>
    <col min="11260" max="11260" width="6.85546875" customWidth="1"/>
    <col min="11261" max="11261" width="8.5703125" customWidth="1"/>
    <col min="11263" max="11263" width="8.28515625" customWidth="1"/>
    <col min="11513" max="11513" width="48" customWidth="1"/>
    <col min="11514" max="11514" width="9" customWidth="1"/>
    <col min="11515" max="11515" width="8.5703125" customWidth="1"/>
    <col min="11516" max="11516" width="6.85546875" customWidth="1"/>
    <col min="11517" max="11517" width="8.5703125" customWidth="1"/>
    <col min="11519" max="11519" width="8.28515625" customWidth="1"/>
    <col min="11769" max="11769" width="48" customWidth="1"/>
    <col min="11770" max="11770" width="9" customWidth="1"/>
    <col min="11771" max="11771" width="8.5703125" customWidth="1"/>
    <col min="11772" max="11772" width="6.85546875" customWidth="1"/>
    <col min="11773" max="11773" width="8.5703125" customWidth="1"/>
    <col min="11775" max="11775" width="8.28515625" customWidth="1"/>
    <col min="12025" max="12025" width="48" customWidth="1"/>
    <col min="12026" max="12026" width="9" customWidth="1"/>
    <col min="12027" max="12027" width="8.5703125" customWidth="1"/>
    <col min="12028" max="12028" width="6.85546875" customWidth="1"/>
    <col min="12029" max="12029" width="8.5703125" customWidth="1"/>
    <col min="12031" max="12031" width="8.28515625" customWidth="1"/>
    <col min="12281" max="12281" width="48" customWidth="1"/>
    <col min="12282" max="12282" width="9" customWidth="1"/>
    <col min="12283" max="12283" width="8.5703125" customWidth="1"/>
    <col min="12284" max="12284" width="6.85546875" customWidth="1"/>
    <col min="12285" max="12285" width="8.5703125" customWidth="1"/>
    <col min="12287" max="12287" width="8.28515625" customWidth="1"/>
    <col min="12537" max="12537" width="48" customWidth="1"/>
    <col min="12538" max="12538" width="9" customWidth="1"/>
    <col min="12539" max="12539" width="8.5703125" customWidth="1"/>
    <col min="12540" max="12540" width="6.85546875" customWidth="1"/>
    <col min="12541" max="12541" width="8.5703125" customWidth="1"/>
    <col min="12543" max="12543" width="8.28515625" customWidth="1"/>
    <col min="12793" max="12793" width="48" customWidth="1"/>
    <col min="12794" max="12794" width="9" customWidth="1"/>
    <col min="12795" max="12795" width="8.5703125" customWidth="1"/>
    <col min="12796" max="12796" width="6.85546875" customWidth="1"/>
    <col min="12797" max="12797" width="8.5703125" customWidth="1"/>
    <col min="12799" max="12799" width="8.28515625" customWidth="1"/>
    <col min="13049" max="13049" width="48" customWidth="1"/>
    <col min="13050" max="13050" width="9" customWidth="1"/>
    <col min="13051" max="13051" width="8.5703125" customWidth="1"/>
    <col min="13052" max="13052" width="6.85546875" customWidth="1"/>
    <col min="13053" max="13053" width="8.5703125" customWidth="1"/>
    <col min="13055" max="13055" width="8.28515625" customWidth="1"/>
    <col min="13305" max="13305" width="48" customWidth="1"/>
    <col min="13306" max="13306" width="9" customWidth="1"/>
    <col min="13307" max="13307" width="8.5703125" customWidth="1"/>
    <col min="13308" max="13308" width="6.85546875" customWidth="1"/>
    <col min="13309" max="13309" width="8.5703125" customWidth="1"/>
    <col min="13311" max="13311" width="8.28515625" customWidth="1"/>
    <col min="13561" max="13561" width="48" customWidth="1"/>
    <col min="13562" max="13562" width="9" customWidth="1"/>
    <col min="13563" max="13563" width="8.5703125" customWidth="1"/>
    <col min="13564" max="13564" width="6.85546875" customWidth="1"/>
    <col min="13565" max="13565" width="8.5703125" customWidth="1"/>
    <col min="13567" max="13567" width="8.28515625" customWidth="1"/>
    <col min="13817" max="13817" width="48" customWidth="1"/>
    <col min="13818" max="13818" width="9" customWidth="1"/>
    <col min="13819" max="13819" width="8.5703125" customWidth="1"/>
    <col min="13820" max="13820" width="6.85546875" customWidth="1"/>
    <col min="13821" max="13821" width="8.5703125" customWidth="1"/>
    <col min="13823" max="13823" width="8.28515625" customWidth="1"/>
    <col min="14073" max="14073" width="48" customWidth="1"/>
    <col min="14074" max="14074" width="9" customWidth="1"/>
    <col min="14075" max="14075" width="8.5703125" customWidth="1"/>
    <col min="14076" max="14076" width="6.85546875" customWidth="1"/>
    <col min="14077" max="14077" width="8.5703125" customWidth="1"/>
    <col min="14079" max="14079" width="8.28515625" customWidth="1"/>
    <col min="14329" max="14329" width="48" customWidth="1"/>
    <col min="14330" max="14330" width="9" customWidth="1"/>
    <col min="14331" max="14331" width="8.5703125" customWidth="1"/>
    <col min="14332" max="14332" width="6.85546875" customWidth="1"/>
    <col min="14333" max="14333" width="8.5703125" customWidth="1"/>
    <col min="14335" max="14335" width="8.28515625" customWidth="1"/>
    <col min="14585" max="14585" width="48" customWidth="1"/>
    <col min="14586" max="14586" width="9" customWidth="1"/>
    <col min="14587" max="14587" width="8.5703125" customWidth="1"/>
    <col min="14588" max="14588" width="6.85546875" customWidth="1"/>
    <col min="14589" max="14589" width="8.5703125" customWidth="1"/>
    <col min="14591" max="14591" width="8.28515625" customWidth="1"/>
    <col min="14841" max="14841" width="48" customWidth="1"/>
    <col min="14842" max="14842" width="9" customWidth="1"/>
    <col min="14843" max="14843" width="8.5703125" customWidth="1"/>
    <col min="14844" max="14844" width="6.85546875" customWidth="1"/>
    <col min="14845" max="14845" width="8.5703125" customWidth="1"/>
    <col min="14847" max="14847" width="8.28515625" customWidth="1"/>
    <col min="15097" max="15097" width="48" customWidth="1"/>
    <col min="15098" max="15098" width="9" customWidth="1"/>
    <col min="15099" max="15099" width="8.5703125" customWidth="1"/>
    <col min="15100" max="15100" width="6.85546875" customWidth="1"/>
    <col min="15101" max="15101" width="8.5703125" customWidth="1"/>
    <col min="15103" max="15103" width="8.28515625" customWidth="1"/>
    <col min="15353" max="15353" width="48" customWidth="1"/>
    <col min="15354" max="15354" width="9" customWidth="1"/>
    <col min="15355" max="15355" width="8.5703125" customWidth="1"/>
    <col min="15356" max="15356" width="6.85546875" customWidth="1"/>
    <col min="15357" max="15357" width="8.5703125" customWidth="1"/>
    <col min="15359" max="15359" width="8.28515625" customWidth="1"/>
    <col min="15609" max="15609" width="48" customWidth="1"/>
    <col min="15610" max="15610" width="9" customWidth="1"/>
    <col min="15611" max="15611" width="8.5703125" customWidth="1"/>
    <col min="15612" max="15612" width="6.85546875" customWidth="1"/>
    <col min="15613" max="15613" width="8.5703125" customWidth="1"/>
    <col min="15615" max="15615" width="8.28515625" customWidth="1"/>
    <col min="15865" max="15865" width="48" customWidth="1"/>
    <col min="15866" max="15866" width="9" customWidth="1"/>
    <col min="15867" max="15867" width="8.5703125" customWidth="1"/>
    <col min="15868" max="15868" width="6.85546875" customWidth="1"/>
    <col min="15869" max="15869" width="8.5703125" customWidth="1"/>
    <col min="15871" max="15871" width="8.28515625" customWidth="1"/>
    <col min="16121" max="16121" width="48" customWidth="1"/>
    <col min="16122" max="16122" width="9" customWidth="1"/>
    <col min="16123" max="16123" width="8.5703125" customWidth="1"/>
    <col min="16124" max="16124" width="6.85546875" customWidth="1"/>
    <col min="16125" max="16125" width="8.5703125" customWidth="1"/>
    <col min="16127" max="16127" width="8.28515625" customWidth="1"/>
  </cols>
  <sheetData>
    <row r="1" spans="1:13" x14ac:dyDescent="0.25">
      <c r="A1" s="1" t="s">
        <v>0</v>
      </c>
      <c r="B1" s="1" t="s">
        <v>1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3" x14ac:dyDescent="0.25">
      <c r="A2" s="4" t="s">
        <v>2</v>
      </c>
      <c r="B2" s="4"/>
      <c r="C2" s="5" t="s">
        <v>3</v>
      </c>
      <c r="D2" s="5" t="s">
        <v>3</v>
      </c>
      <c r="E2" s="5" t="s">
        <v>4</v>
      </c>
      <c r="F2" s="118" t="s">
        <v>5</v>
      </c>
      <c r="G2" s="5" t="s">
        <v>6</v>
      </c>
      <c r="H2" s="5" t="s">
        <v>4</v>
      </c>
      <c r="I2" s="5" t="s">
        <v>7</v>
      </c>
      <c r="J2" s="5" t="s">
        <v>8</v>
      </c>
      <c r="K2" s="5" t="s">
        <v>9</v>
      </c>
      <c r="L2" s="91" t="s">
        <v>507</v>
      </c>
      <c r="M2" s="91" t="s">
        <v>508</v>
      </c>
    </row>
    <row r="3" spans="1:13" x14ac:dyDescent="0.25">
      <c r="A3" s="4" t="s">
        <v>10</v>
      </c>
      <c r="B3" s="4"/>
      <c r="C3" s="5">
        <v>2011</v>
      </c>
      <c r="D3" s="5">
        <v>2012</v>
      </c>
      <c r="E3" s="6">
        <v>2013</v>
      </c>
      <c r="F3" s="119"/>
      <c r="G3" s="5"/>
      <c r="H3" s="6">
        <v>2014</v>
      </c>
      <c r="I3" s="6">
        <v>2014</v>
      </c>
      <c r="J3" s="6">
        <v>2014</v>
      </c>
      <c r="K3" s="6">
        <v>2014</v>
      </c>
      <c r="L3" s="91">
        <v>2014</v>
      </c>
      <c r="M3" s="91" t="s">
        <v>509</v>
      </c>
    </row>
    <row r="4" spans="1:13" x14ac:dyDescent="0.25">
      <c r="A4" s="4"/>
      <c r="B4" s="4"/>
      <c r="C4" s="6" t="s">
        <v>11</v>
      </c>
      <c r="D4" s="5" t="s">
        <v>11</v>
      </c>
      <c r="E4" s="6" t="s">
        <v>11</v>
      </c>
      <c r="F4" s="5" t="s">
        <v>11</v>
      </c>
      <c r="G4" s="5"/>
      <c r="H4" s="6" t="s">
        <v>11</v>
      </c>
      <c r="I4" s="6" t="s">
        <v>11</v>
      </c>
      <c r="J4" s="6" t="s">
        <v>11</v>
      </c>
      <c r="K4" s="6" t="s">
        <v>11</v>
      </c>
      <c r="L4" s="91" t="s">
        <v>11</v>
      </c>
      <c r="M4" s="14"/>
    </row>
    <row r="5" spans="1:13" x14ac:dyDescent="0.25">
      <c r="A5" s="4"/>
      <c r="B5" s="4"/>
      <c r="C5" s="5"/>
      <c r="D5" s="5"/>
      <c r="E5" s="5"/>
      <c r="F5" s="5"/>
      <c r="G5" s="5"/>
      <c r="H5" s="3"/>
      <c r="I5" s="3"/>
      <c r="J5" s="3"/>
      <c r="K5" s="3"/>
      <c r="L5" s="14"/>
      <c r="M5" s="14"/>
    </row>
    <row r="6" spans="1:13" x14ac:dyDescent="0.25">
      <c r="A6" s="4"/>
      <c r="B6" s="4"/>
      <c r="C6" s="4"/>
      <c r="D6" s="4"/>
      <c r="E6" s="4"/>
      <c r="F6" s="4"/>
      <c r="G6" s="4"/>
      <c r="H6" s="3"/>
      <c r="I6" s="3"/>
      <c r="J6" s="3"/>
      <c r="K6" s="3"/>
      <c r="L6" s="14"/>
      <c r="M6" s="14"/>
    </row>
    <row r="7" spans="1:13" x14ac:dyDescent="0.25">
      <c r="A7" s="1"/>
      <c r="B7" s="1" t="s">
        <v>12</v>
      </c>
      <c r="C7" s="19">
        <f>SUM(C9+C24+C59)</f>
        <v>1087155</v>
      </c>
      <c r="D7" s="20">
        <f>SUM(D9+D24+D59)</f>
        <v>1035754.86</v>
      </c>
      <c r="E7" s="19">
        <f>SUM(E9+E24+E59)</f>
        <v>983645</v>
      </c>
      <c r="F7" s="20">
        <f>SUM(F9+F24+F59)</f>
        <v>1003531.66</v>
      </c>
      <c r="G7" s="19"/>
      <c r="H7" s="19">
        <f>SUM(H9+H24+H59)</f>
        <v>965454</v>
      </c>
      <c r="I7" s="19">
        <f>SUM(I9+I24+I59)</f>
        <v>1010757.12</v>
      </c>
      <c r="J7" s="19">
        <f>SUM(J9+J24+J59)</f>
        <v>1017155.27</v>
      </c>
      <c r="K7" s="19">
        <f>SUM(K9+K24+K59)</f>
        <v>1066259.92</v>
      </c>
      <c r="L7" s="20">
        <f>SUM(L9+L24+L59)</f>
        <v>1072239.6000000001</v>
      </c>
      <c r="M7" s="112">
        <f>L7/K7*100</f>
        <v>100.5608088504349</v>
      </c>
    </row>
    <row r="8" spans="1:13" x14ac:dyDescent="0.25">
      <c r="A8" s="4"/>
      <c r="B8" s="4"/>
      <c r="C8" s="8"/>
      <c r="D8" s="9"/>
      <c r="E8" s="8"/>
      <c r="F8" s="9"/>
      <c r="G8" s="10"/>
      <c r="H8" s="8"/>
      <c r="I8" s="8"/>
      <c r="J8" s="8"/>
      <c r="K8" s="8"/>
      <c r="L8" s="9"/>
      <c r="M8" s="92"/>
    </row>
    <row r="9" spans="1:13" x14ac:dyDescent="0.25">
      <c r="A9" s="4"/>
      <c r="B9" s="4" t="s">
        <v>13</v>
      </c>
      <c r="C9" s="8">
        <f>SUM(C10+ C14+C20)</f>
        <v>660824</v>
      </c>
      <c r="D9" s="9">
        <f>SUM(D10+ D14+D20)</f>
        <v>676856.44</v>
      </c>
      <c r="E9" s="8">
        <f>SUM(E10+ E14+E20)</f>
        <v>676571</v>
      </c>
      <c r="F9" s="9">
        <f>SUM(F10+ F14+F20)</f>
        <v>677866.51</v>
      </c>
      <c r="G9" s="10"/>
      <c r="H9" s="8">
        <f>SUM(H10+ H14+H20)</f>
        <v>676571</v>
      </c>
      <c r="I9" s="8">
        <f>SUM(I10+ I14+I20)</f>
        <v>676637</v>
      </c>
      <c r="J9" s="8">
        <f>SUM(J10+ J14+J20)</f>
        <v>676637</v>
      </c>
      <c r="K9" s="8">
        <f>SUM(K10+ K14+K20)</f>
        <v>676637</v>
      </c>
      <c r="L9" s="9">
        <f>SUM(L10+ L14+L20)</f>
        <v>676637.39</v>
      </c>
      <c r="M9" s="114">
        <f t="shared" ref="M9:M66" si="0">L9/K9*100</f>
        <v>100.00005763799497</v>
      </c>
    </row>
    <row r="10" spans="1:13" x14ac:dyDescent="0.25">
      <c r="A10" s="4"/>
      <c r="B10" s="4" t="s">
        <v>14</v>
      </c>
      <c r="C10" s="8">
        <f t="shared" ref="C10:F11" si="1">C11</f>
        <v>660679</v>
      </c>
      <c r="D10" s="9">
        <f t="shared" si="1"/>
        <v>676571</v>
      </c>
      <c r="E10" s="8">
        <f t="shared" si="1"/>
        <v>676571</v>
      </c>
      <c r="F10" s="9">
        <f t="shared" si="1"/>
        <v>676571</v>
      </c>
      <c r="G10" s="10"/>
      <c r="H10" s="8">
        <f t="shared" ref="H10:L11" si="2">H11</f>
        <v>676571</v>
      </c>
      <c r="I10" s="8">
        <f t="shared" si="2"/>
        <v>676571</v>
      </c>
      <c r="J10" s="8">
        <f t="shared" si="2"/>
        <v>676571</v>
      </c>
      <c r="K10" s="8">
        <f t="shared" si="2"/>
        <v>676571</v>
      </c>
      <c r="L10" s="9">
        <f t="shared" si="2"/>
        <v>676571</v>
      </c>
      <c r="M10" s="114">
        <f t="shared" si="0"/>
        <v>100</v>
      </c>
    </row>
    <row r="11" spans="1:13" x14ac:dyDescent="0.25">
      <c r="A11" s="4"/>
      <c r="B11" s="4" t="s">
        <v>15</v>
      </c>
      <c r="C11" s="8">
        <f t="shared" si="1"/>
        <v>660679</v>
      </c>
      <c r="D11" s="9">
        <f t="shared" si="1"/>
        <v>676571</v>
      </c>
      <c r="E11" s="8">
        <f t="shared" si="1"/>
        <v>676571</v>
      </c>
      <c r="F11" s="9">
        <f t="shared" si="1"/>
        <v>676571</v>
      </c>
      <c r="G11" s="10"/>
      <c r="H11" s="8">
        <f t="shared" si="2"/>
        <v>676571</v>
      </c>
      <c r="I11" s="8">
        <f t="shared" si="2"/>
        <v>676571</v>
      </c>
      <c r="J11" s="8">
        <f t="shared" si="2"/>
        <v>676571</v>
      </c>
      <c r="K11" s="8">
        <f t="shared" si="2"/>
        <v>676571</v>
      </c>
      <c r="L11" s="9">
        <f t="shared" si="2"/>
        <v>676571</v>
      </c>
      <c r="M11" s="114">
        <f t="shared" si="0"/>
        <v>100</v>
      </c>
    </row>
    <row r="12" spans="1:13" x14ac:dyDescent="0.25">
      <c r="A12" s="4"/>
      <c r="B12" s="4" t="s">
        <v>16</v>
      </c>
      <c r="C12" s="8">
        <v>660679</v>
      </c>
      <c r="D12" s="9">
        <v>676571</v>
      </c>
      <c r="E12" s="8">
        <v>676571</v>
      </c>
      <c r="F12" s="9">
        <v>676571</v>
      </c>
      <c r="G12" s="10"/>
      <c r="H12" s="8">
        <v>676571</v>
      </c>
      <c r="I12" s="8">
        <v>676571</v>
      </c>
      <c r="J12" s="8">
        <v>676571</v>
      </c>
      <c r="K12" s="8">
        <v>676571</v>
      </c>
      <c r="L12" s="9">
        <v>676571</v>
      </c>
      <c r="M12" s="114">
        <f t="shared" si="0"/>
        <v>100</v>
      </c>
    </row>
    <row r="13" spans="1:13" x14ac:dyDescent="0.25">
      <c r="A13" s="4"/>
      <c r="B13" s="4"/>
      <c r="C13" s="8"/>
      <c r="D13" s="9"/>
      <c r="E13" s="8"/>
      <c r="F13" s="9"/>
      <c r="G13" s="10"/>
      <c r="H13" s="8"/>
      <c r="I13" s="8"/>
      <c r="J13" s="8"/>
      <c r="K13" s="8"/>
      <c r="L13" s="9"/>
      <c r="M13" s="114"/>
    </row>
    <row r="14" spans="1:13" x14ac:dyDescent="0.25">
      <c r="A14" s="4"/>
      <c r="B14" s="4" t="s">
        <v>17</v>
      </c>
      <c r="C14" s="8">
        <f>C15</f>
        <v>0</v>
      </c>
      <c r="D14" s="9">
        <f>D15</f>
        <v>130</v>
      </c>
      <c r="E14" s="8">
        <f t="shared" ref="E14" si="3">E15</f>
        <v>0</v>
      </c>
      <c r="F14" s="9">
        <f>F15</f>
        <v>660.05</v>
      </c>
      <c r="G14" s="10"/>
      <c r="H14" s="8">
        <f t="shared" ref="H14:L14" si="4">H15</f>
        <v>0</v>
      </c>
      <c r="I14" s="8">
        <f t="shared" si="4"/>
        <v>0</v>
      </c>
      <c r="J14" s="8">
        <f t="shared" si="4"/>
        <v>0</v>
      </c>
      <c r="K14" s="8">
        <f t="shared" si="4"/>
        <v>0</v>
      </c>
      <c r="L14" s="9">
        <f t="shared" si="4"/>
        <v>0</v>
      </c>
      <c r="M14" s="114" t="s">
        <v>517</v>
      </c>
    </row>
    <row r="15" spans="1:13" x14ac:dyDescent="0.25">
      <c r="A15" s="4"/>
      <c r="B15" s="4" t="s">
        <v>18</v>
      </c>
      <c r="C15" s="8">
        <f>SUM(C16:C18)</f>
        <v>0</v>
      </c>
      <c r="D15" s="9">
        <f>SUM(D16:D18)</f>
        <v>130</v>
      </c>
      <c r="E15" s="8">
        <f t="shared" ref="E15" si="5">SUM(E16:E18)</f>
        <v>0</v>
      </c>
      <c r="F15" s="9">
        <f>SUM(F16:F18)</f>
        <v>660.05</v>
      </c>
      <c r="G15" s="10"/>
      <c r="H15" s="8">
        <f t="shared" ref="H15:K15" si="6">SUM(H16:H18)</f>
        <v>0</v>
      </c>
      <c r="I15" s="8">
        <f t="shared" si="6"/>
        <v>0</v>
      </c>
      <c r="J15" s="8">
        <f t="shared" si="6"/>
        <v>0</v>
      </c>
      <c r="K15" s="8">
        <f t="shared" si="6"/>
        <v>0</v>
      </c>
      <c r="L15" s="9">
        <f t="shared" ref="L15" si="7">SUM(L16:L18)</f>
        <v>0</v>
      </c>
      <c r="M15" s="114" t="s">
        <v>517</v>
      </c>
    </row>
    <row r="16" spans="1:13" x14ac:dyDescent="0.25">
      <c r="A16" s="4"/>
      <c r="B16" s="4" t="s">
        <v>19</v>
      </c>
      <c r="C16" s="8">
        <v>0</v>
      </c>
      <c r="D16" s="9">
        <v>0</v>
      </c>
      <c r="E16" s="8">
        <v>0</v>
      </c>
      <c r="F16" s="9">
        <v>255.2</v>
      </c>
      <c r="G16" s="10"/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114" t="s">
        <v>517</v>
      </c>
    </row>
    <row r="17" spans="1:14" x14ac:dyDescent="0.25">
      <c r="A17" s="4"/>
      <c r="B17" s="4" t="s">
        <v>20</v>
      </c>
      <c r="C17" s="8">
        <v>0</v>
      </c>
      <c r="D17" s="9">
        <v>130</v>
      </c>
      <c r="E17" s="8">
        <v>0</v>
      </c>
      <c r="F17" s="9">
        <v>404.85</v>
      </c>
      <c r="G17" s="10"/>
      <c r="H17" s="8">
        <v>0</v>
      </c>
      <c r="I17" s="8">
        <v>0</v>
      </c>
      <c r="J17" s="8">
        <v>0</v>
      </c>
      <c r="K17" s="8">
        <v>0</v>
      </c>
      <c r="L17" s="9">
        <v>0</v>
      </c>
      <c r="M17" s="114" t="s">
        <v>517</v>
      </c>
    </row>
    <row r="18" spans="1:14" x14ac:dyDescent="0.25">
      <c r="A18" s="4"/>
      <c r="B18" s="4" t="s">
        <v>21</v>
      </c>
      <c r="C18" s="8">
        <v>0</v>
      </c>
      <c r="D18" s="9">
        <v>0</v>
      </c>
      <c r="E18" s="8">
        <v>0</v>
      </c>
      <c r="F18" s="9">
        <v>0</v>
      </c>
      <c r="G18" s="10"/>
      <c r="H18" s="8">
        <v>0</v>
      </c>
      <c r="I18" s="8">
        <v>0</v>
      </c>
      <c r="J18" s="8">
        <v>0</v>
      </c>
      <c r="K18" s="8">
        <v>0</v>
      </c>
      <c r="L18" s="9">
        <v>0</v>
      </c>
      <c r="M18" s="114" t="s">
        <v>517</v>
      </c>
    </row>
    <row r="19" spans="1:14" x14ac:dyDescent="0.25">
      <c r="A19" s="4"/>
      <c r="B19" s="4"/>
      <c r="C19" s="8"/>
      <c r="D19" s="9"/>
      <c r="E19" s="8"/>
      <c r="F19" s="9"/>
      <c r="G19" s="10"/>
      <c r="H19" s="8"/>
      <c r="I19" s="8"/>
      <c r="J19" s="8"/>
      <c r="K19" s="8"/>
      <c r="L19" s="9"/>
      <c r="M19" s="114"/>
    </row>
    <row r="20" spans="1:14" x14ac:dyDescent="0.25">
      <c r="A20" s="4"/>
      <c r="B20" s="4" t="s">
        <v>22</v>
      </c>
      <c r="C20" s="8">
        <f>SUM(C21)</f>
        <v>145</v>
      </c>
      <c r="D20" s="9">
        <f>SUM(D21)</f>
        <v>155.44</v>
      </c>
      <c r="E20" s="8">
        <f t="shared" ref="E20" si="8">SUM(E21)</f>
        <v>0</v>
      </c>
      <c r="F20" s="9">
        <f>SUM(F21)</f>
        <v>635.46</v>
      </c>
      <c r="G20" s="10"/>
      <c r="H20" s="8">
        <f t="shared" ref="H20:L20" si="9">SUM(H21)</f>
        <v>0</v>
      </c>
      <c r="I20" s="8">
        <f t="shared" si="9"/>
        <v>66</v>
      </c>
      <c r="J20" s="8">
        <f t="shared" si="9"/>
        <v>66</v>
      </c>
      <c r="K20" s="8">
        <f t="shared" si="9"/>
        <v>66</v>
      </c>
      <c r="L20" s="9">
        <f t="shared" si="9"/>
        <v>66.39</v>
      </c>
      <c r="M20" s="114">
        <f t="shared" si="0"/>
        <v>100.59090909090909</v>
      </c>
    </row>
    <row r="21" spans="1:14" x14ac:dyDescent="0.25">
      <c r="A21" s="4"/>
      <c r="B21" s="4" t="s">
        <v>23</v>
      </c>
      <c r="C21" s="8">
        <f>SUM(C22:C22)</f>
        <v>145</v>
      </c>
      <c r="D21" s="9">
        <f>SUM(D22:D22)</f>
        <v>155.44</v>
      </c>
      <c r="E21" s="8">
        <f t="shared" ref="E21" si="10">SUM(E22:E22)</f>
        <v>0</v>
      </c>
      <c r="F21" s="9">
        <f>SUM(F22:F22)</f>
        <v>635.46</v>
      </c>
      <c r="G21" s="10"/>
      <c r="H21" s="8">
        <f t="shared" ref="H21:L21" si="11">SUM(H22:H22)</f>
        <v>0</v>
      </c>
      <c r="I21" s="8">
        <f t="shared" si="11"/>
        <v>66</v>
      </c>
      <c r="J21" s="8">
        <f t="shared" si="11"/>
        <v>66</v>
      </c>
      <c r="K21" s="8">
        <f t="shared" si="11"/>
        <v>66</v>
      </c>
      <c r="L21" s="9">
        <f t="shared" si="11"/>
        <v>66.39</v>
      </c>
      <c r="M21" s="114">
        <f t="shared" si="0"/>
        <v>100.59090909090909</v>
      </c>
    </row>
    <row r="22" spans="1:14" x14ac:dyDescent="0.25">
      <c r="A22" s="4"/>
      <c r="B22" s="4" t="s">
        <v>24</v>
      </c>
      <c r="C22" s="8">
        <v>145</v>
      </c>
      <c r="D22" s="9">
        <v>155.44</v>
      </c>
      <c r="E22" s="8">
        <v>0</v>
      </c>
      <c r="F22" s="9">
        <v>635.46</v>
      </c>
      <c r="G22" s="10"/>
      <c r="H22" s="8">
        <v>0</v>
      </c>
      <c r="I22" s="8">
        <v>66</v>
      </c>
      <c r="J22" s="8">
        <v>66</v>
      </c>
      <c r="K22" s="8">
        <v>66</v>
      </c>
      <c r="L22" s="9">
        <v>66.39</v>
      </c>
      <c r="M22" s="114">
        <f t="shared" si="0"/>
        <v>100.59090909090909</v>
      </c>
    </row>
    <row r="23" spans="1:14" x14ac:dyDescent="0.25">
      <c r="A23" s="4"/>
      <c r="B23" s="4"/>
      <c r="C23" s="8"/>
      <c r="D23" s="9"/>
      <c r="E23" s="8"/>
      <c r="F23" s="9"/>
      <c r="G23" s="10"/>
      <c r="H23" s="8"/>
      <c r="I23" s="8"/>
      <c r="J23" s="8"/>
      <c r="K23" s="8"/>
      <c r="L23" s="9"/>
      <c r="M23" s="114"/>
    </row>
    <row r="24" spans="1:14" x14ac:dyDescent="0.25">
      <c r="A24" s="4"/>
      <c r="B24" s="4" t="s">
        <v>25</v>
      </c>
      <c r="C24" s="8">
        <f>SUM(C25+C32+C48+C51)</f>
        <v>166615</v>
      </c>
      <c r="D24" s="9">
        <f>SUM(D25+D32+D48+D51)</f>
        <v>143973.29999999999</v>
      </c>
      <c r="E24" s="8">
        <f>SUM(E25+E32+E48+E51)</f>
        <v>161232</v>
      </c>
      <c r="F24" s="9">
        <f>SUM(F25+F32+F48+F51)</f>
        <v>152988.79</v>
      </c>
      <c r="G24" s="10"/>
      <c r="H24" s="8">
        <f>SUM(H25+H32+H48+H51)</f>
        <v>142670</v>
      </c>
      <c r="I24" s="8">
        <f>SUM(I25+I32+I48+I51)</f>
        <v>137297</v>
      </c>
      <c r="J24" s="8">
        <f>SUM(J25+J32+J48+J51)</f>
        <v>137297</v>
      </c>
      <c r="K24" s="8">
        <f>SUM(K25+K32+K48+K51)</f>
        <v>137297</v>
      </c>
      <c r="L24" s="9">
        <f>SUM(L25+L32+L48+L51)</f>
        <v>143081.92000000001</v>
      </c>
      <c r="M24" s="114">
        <f t="shared" si="0"/>
        <v>104.21343510783194</v>
      </c>
    </row>
    <row r="25" spans="1:14" x14ac:dyDescent="0.25">
      <c r="A25" s="4"/>
      <c r="B25" s="4" t="s">
        <v>26</v>
      </c>
      <c r="C25" s="8">
        <f>C26</f>
        <v>1500</v>
      </c>
      <c r="D25" s="9">
        <f>D26</f>
        <v>2721.9400000000005</v>
      </c>
      <c r="E25" s="8">
        <f t="shared" ref="E25" si="12">E26</f>
        <v>2880</v>
      </c>
      <c r="F25" s="9">
        <f>F26</f>
        <v>3818.01</v>
      </c>
      <c r="G25" s="10"/>
      <c r="H25" s="8">
        <f t="shared" ref="H25:L25" si="13">H26</f>
        <v>4590</v>
      </c>
      <c r="I25" s="8">
        <f t="shared" si="13"/>
        <v>4550</v>
      </c>
      <c r="J25" s="8">
        <f t="shared" si="13"/>
        <v>4550</v>
      </c>
      <c r="K25" s="8">
        <f t="shared" si="13"/>
        <v>4550</v>
      </c>
      <c r="L25" s="9">
        <f t="shared" si="13"/>
        <v>2425.4</v>
      </c>
      <c r="M25" s="114">
        <f t="shared" si="0"/>
        <v>53.305494505494508</v>
      </c>
    </row>
    <row r="26" spans="1:14" x14ac:dyDescent="0.25">
      <c r="A26" s="4"/>
      <c r="B26" s="4" t="s">
        <v>27</v>
      </c>
      <c r="C26" s="8">
        <f>SUM(C27+C31)</f>
        <v>1500</v>
      </c>
      <c r="D26" s="9">
        <f>SUM(D27+D31)</f>
        <v>2721.9400000000005</v>
      </c>
      <c r="E26" s="8">
        <f>SUM(E27+E31)</f>
        <v>2880</v>
      </c>
      <c r="F26" s="9">
        <f>SUM(F27+F31)</f>
        <v>3818.01</v>
      </c>
      <c r="G26" s="10"/>
      <c r="H26" s="8">
        <f>SUM(H27+H31)</f>
        <v>4590</v>
      </c>
      <c r="I26" s="8">
        <f>SUM(I27+I31)</f>
        <v>4550</v>
      </c>
      <c r="J26" s="8">
        <f>SUM(J27+J31)</f>
        <v>4550</v>
      </c>
      <c r="K26" s="8">
        <f>SUM(K27+K31)</f>
        <v>4550</v>
      </c>
      <c r="L26" s="9">
        <f>SUM(L27+L31)</f>
        <v>2425.4</v>
      </c>
      <c r="M26" s="114">
        <f t="shared" si="0"/>
        <v>53.305494505494508</v>
      </c>
    </row>
    <row r="27" spans="1:14" x14ac:dyDescent="0.25">
      <c r="A27" s="4"/>
      <c r="B27" s="4" t="s">
        <v>28</v>
      </c>
      <c r="C27" s="8">
        <f>SUM(C29:C30)</f>
        <v>1151</v>
      </c>
      <c r="D27" s="9">
        <f>SUM(D29:D30)</f>
        <v>2373.1400000000003</v>
      </c>
      <c r="E27" s="8">
        <f>SUM(E29:E30)</f>
        <v>2500</v>
      </c>
      <c r="F27" s="9">
        <f>SUM(F29:F30)</f>
        <v>3419.26</v>
      </c>
      <c r="G27" s="10"/>
      <c r="H27" s="8">
        <f>SUM(H29:H30)</f>
        <v>4200</v>
      </c>
      <c r="I27" s="8">
        <f>SUM(I29:I30)</f>
        <v>4200</v>
      </c>
      <c r="J27" s="8">
        <f>SUM(J29:J30)</f>
        <v>4200</v>
      </c>
      <c r="K27" s="8">
        <f>SUM(K29:K30)</f>
        <v>4200</v>
      </c>
      <c r="L27" s="9">
        <f>SUM(L29:L30)</f>
        <v>2076.6</v>
      </c>
      <c r="M27" s="114">
        <f t="shared" si="0"/>
        <v>49.442857142857136</v>
      </c>
    </row>
    <row r="28" spans="1:14" x14ac:dyDescent="0.25">
      <c r="A28" s="4"/>
      <c r="B28" s="4" t="s">
        <v>29</v>
      </c>
      <c r="C28" s="8"/>
      <c r="D28" s="9"/>
      <c r="E28" s="8"/>
      <c r="F28" s="9"/>
      <c r="G28" s="10"/>
      <c r="H28" s="8"/>
      <c r="I28" s="8"/>
      <c r="J28" s="8"/>
      <c r="K28" s="8"/>
      <c r="L28" s="9"/>
      <c r="M28" s="114"/>
    </row>
    <row r="29" spans="1:14" x14ac:dyDescent="0.25">
      <c r="A29" s="4"/>
      <c r="B29" s="4" t="s">
        <v>30</v>
      </c>
      <c r="C29" s="8">
        <v>791</v>
      </c>
      <c r="D29" s="9">
        <v>1738.14</v>
      </c>
      <c r="E29" s="11">
        <v>900</v>
      </c>
      <c r="F29" s="9">
        <v>839.26</v>
      </c>
      <c r="G29" s="10"/>
      <c r="H29" s="11">
        <v>1700</v>
      </c>
      <c r="I29" s="11">
        <v>1700</v>
      </c>
      <c r="J29" s="11">
        <v>1700</v>
      </c>
      <c r="K29" s="11">
        <v>1700</v>
      </c>
      <c r="L29" s="31">
        <v>1440.6</v>
      </c>
      <c r="M29" s="114">
        <f t="shared" si="0"/>
        <v>84.741176470588229</v>
      </c>
    </row>
    <row r="30" spans="1:14" x14ac:dyDescent="0.25">
      <c r="A30" s="4"/>
      <c r="B30" s="4" t="s">
        <v>31</v>
      </c>
      <c r="C30" s="8">
        <v>360</v>
      </c>
      <c r="D30" s="9">
        <v>635</v>
      </c>
      <c r="E30" s="11">
        <v>1600</v>
      </c>
      <c r="F30" s="9">
        <v>2580</v>
      </c>
      <c r="G30" s="10"/>
      <c r="H30" s="11">
        <v>2500</v>
      </c>
      <c r="I30" s="11">
        <v>2500</v>
      </c>
      <c r="J30" s="11">
        <v>2500</v>
      </c>
      <c r="K30" s="11">
        <v>2500</v>
      </c>
      <c r="L30" s="31">
        <v>636</v>
      </c>
      <c r="M30" s="114">
        <f t="shared" si="0"/>
        <v>25.44</v>
      </c>
    </row>
    <row r="31" spans="1:14" x14ac:dyDescent="0.25">
      <c r="A31" s="4"/>
      <c r="B31" s="4" t="s">
        <v>32</v>
      </c>
      <c r="C31" s="8">
        <v>349</v>
      </c>
      <c r="D31" s="9">
        <v>348.8</v>
      </c>
      <c r="E31" s="11">
        <v>380</v>
      </c>
      <c r="F31" s="9">
        <v>398.75</v>
      </c>
      <c r="G31" s="10"/>
      <c r="H31" s="11">
        <v>390</v>
      </c>
      <c r="I31" s="11">
        <v>350</v>
      </c>
      <c r="J31" s="11">
        <v>350</v>
      </c>
      <c r="K31" s="11">
        <v>350</v>
      </c>
      <c r="L31" s="31">
        <v>348.8</v>
      </c>
      <c r="M31" s="114">
        <f t="shared" si="0"/>
        <v>99.657142857142858</v>
      </c>
      <c r="N31" s="12"/>
    </row>
    <row r="32" spans="1:14" x14ac:dyDescent="0.25">
      <c r="A32" s="4"/>
      <c r="B32" s="4" t="s">
        <v>33</v>
      </c>
      <c r="C32" s="8">
        <f>C33+C36+C38</f>
        <v>139814</v>
      </c>
      <c r="D32" s="9">
        <f>D33+D36+D38</f>
        <v>106355.41</v>
      </c>
      <c r="E32" s="8">
        <f t="shared" ref="E32" si="14">E33+E36+E38</f>
        <v>124649</v>
      </c>
      <c r="F32" s="9">
        <f>F33+F36+F38</f>
        <v>122672.03</v>
      </c>
      <c r="G32" s="10"/>
      <c r="H32" s="8">
        <f t="shared" ref="H32:K32" si="15">H33+H36+H38</f>
        <v>113520</v>
      </c>
      <c r="I32" s="8">
        <f t="shared" si="15"/>
        <v>108072</v>
      </c>
      <c r="J32" s="8">
        <f t="shared" si="15"/>
        <v>108072</v>
      </c>
      <c r="K32" s="8">
        <f t="shared" si="15"/>
        <v>108072</v>
      </c>
      <c r="L32" s="9">
        <f t="shared" ref="L32" si="16">L33+L36+L38</f>
        <v>115237.38</v>
      </c>
      <c r="M32" s="114">
        <f t="shared" si="0"/>
        <v>106.63019098378858</v>
      </c>
    </row>
    <row r="33" spans="1:13" x14ac:dyDescent="0.25">
      <c r="A33" s="4"/>
      <c r="B33" s="4" t="s">
        <v>34</v>
      </c>
      <c r="C33" s="8">
        <f>SUM(C34:C35)</f>
        <v>72307</v>
      </c>
      <c r="D33" s="9">
        <f>SUM(D34:D35)</f>
        <v>52199.11</v>
      </c>
      <c r="E33" s="8">
        <f t="shared" ref="E33" si="17">SUM(E34:E35)</f>
        <v>68853</v>
      </c>
      <c r="F33" s="9">
        <f>SUM(F34:F35)</f>
        <v>70442.83</v>
      </c>
      <c r="G33" s="10"/>
      <c r="H33" s="8">
        <f t="shared" ref="H33:K33" si="18">SUM(H34:H35)</f>
        <v>60000</v>
      </c>
      <c r="I33" s="8">
        <f t="shared" si="18"/>
        <v>53000</v>
      </c>
      <c r="J33" s="8">
        <f t="shared" si="18"/>
        <v>53000</v>
      </c>
      <c r="K33" s="8">
        <f t="shared" si="18"/>
        <v>53000</v>
      </c>
      <c r="L33" s="9">
        <f t="shared" ref="L33" si="19">SUM(L34:L35)</f>
        <v>59790.7</v>
      </c>
      <c r="M33" s="114">
        <f t="shared" si="0"/>
        <v>112.81264150943396</v>
      </c>
    </row>
    <row r="34" spans="1:13" x14ac:dyDescent="0.25">
      <c r="A34" s="4"/>
      <c r="B34" s="4" t="s">
        <v>35</v>
      </c>
      <c r="C34" s="8">
        <v>11073</v>
      </c>
      <c r="D34" s="9">
        <v>11718.61</v>
      </c>
      <c r="E34" s="8">
        <v>12853</v>
      </c>
      <c r="F34" s="9">
        <v>16442.830000000002</v>
      </c>
      <c r="G34" s="10"/>
      <c r="H34" s="8">
        <v>12000</v>
      </c>
      <c r="I34" s="8">
        <v>12500</v>
      </c>
      <c r="J34" s="8">
        <v>12500</v>
      </c>
      <c r="K34" s="11">
        <v>12500</v>
      </c>
      <c r="L34" s="31">
        <v>14790.7</v>
      </c>
      <c r="M34" s="114">
        <f t="shared" si="0"/>
        <v>118.32560000000001</v>
      </c>
    </row>
    <row r="35" spans="1:13" x14ac:dyDescent="0.25">
      <c r="A35" s="4"/>
      <c r="B35" s="4" t="s">
        <v>36</v>
      </c>
      <c r="C35" s="8">
        <v>61234</v>
      </c>
      <c r="D35" s="9">
        <v>40480.5</v>
      </c>
      <c r="E35" s="8">
        <v>56000</v>
      </c>
      <c r="F35" s="9">
        <v>54000</v>
      </c>
      <c r="G35" s="10"/>
      <c r="H35" s="8">
        <v>48000</v>
      </c>
      <c r="I35" s="8">
        <v>40500</v>
      </c>
      <c r="J35" s="8">
        <v>40500</v>
      </c>
      <c r="K35" s="8">
        <v>40500</v>
      </c>
      <c r="L35" s="9">
        <v>45000</v>
      </c>
      <c r="M35" s="114">
        <f t="shared" si="0"/>
        <v>111.11111111111111</v>
      </c>
    </row>
    <row r="36" spans="1:13" x14ac:dyDescent="0.25">
      <c r="A36" s="4"/>
      <c r="B36" s="4" t="s">
        <v>37</v>
      </c>
      <c r="C36" s="8">
        <f>C37</f>
        <v>748</v>
      </c>
      <c r="D36" s="9">
        <f>D37</f>
        <v>1296.79</v>
      </c>
      <c r="E36" s="8">
        <f t="shared" ref="E36" si="20">E37</f>
        <v>325</v>
      </c>
      <c r="F36" s="9">
        <f>F37</f>
        <v>660.37</v>
      </c>
      <c r="G36" s="10"/>
      <c r="H36" s="8">
        <f t="shared" ref="H36:L36" si="21">H37</f>
        <v>0</v>
      </c>
      <c r="I36" s="8">
        <f t="shared" si="21"/>
        <v>392</v>
      </c>
      <c r="J36" s="8">
        <f t="shared" si="21"/>
        <v>392</v>
      </c>
      <c r="K36" s="8">
        <f t="shared" si="21"/>
        <v>392</v>
      </c>
      <c r="L36" s="9">
        <f t="shared" si="21"/>
        <v>771.52</v>
      </c>
      <c r="M36" s="114">
        <f t="shared" si="0"/>
        <v>196.81632653061226</v>
      </c>
    </row>
    <row r="37" spans="1:13" x14ac:dyDescent="0.25">
      <c r="A37" s="4"/>
      <c r="B37" s="4" t="s">
        <v>38</v>
      </c>
      <c r="C37" s="8">
        <v>748</v>
      </c>
      <c r="D37" s="9">
        <v>1296.79</v>
      </c>
      <c r="E37" s="11">
        <v>325</v>
      </c>
      <c r="F37" s="9">
        <v>660.37</v>
      </c>
      <c r="G37" s="10"/>
      <c r="H37" s="11">
        <v>0</v>
      </c>
      <c r="I37" s="11">
        <v>392</v>
      </c>
      <c r="J37" s="11">
        <v>392</v>
      </c>
      <c r="K37" s="11">
        <v>392</v>
      </c>
      <c r="L37" s="31">
        <v>771.52</v>
      </c>
      <c r="M37" s="114">
        <f t="shared" si="0"/>
        <v>196.81632653061226</v>
      </c>
    </row>
    <row r="38" spans="1:13" x14ac:dyDescent="0.25">
      <c r="A38" s="4"/>
      <c r="B38" s="4" t="s">
        <v>39</v>
      </c>
      <c r="C38" s="8">
        <f>C39+C46</f>
        <v>66759</v>
      </c>
      <c r="D38" s="9">
        <f>D39+D46</f>
        <v>52859.51</v>
      </c>
      <c r="E38" s="8">
        <f t="shared" ref="E38" si="22">E39+E46</f>
        <v>55471</v>
      </c>
      <c r="F38" s="9">
        <f>F39+F46</f>
        <v>51568.83</v>
      </c>
      <c r="G38" s="10"/>
      <c r="H38" s="8">
        <f t="shared" ref="H38:K38" si="23">H39+H46</f>
        <v>53520</v>
      </c>
      <c r="I38" s="8">
        <f t="shared" si="23"/>
        <v>54680</v>
      </c>
      <c r="J38" s="8">
        <f t="shared" si="23"/>
        <v>54680</v>
      </c>
      <c r="K38" s="8">
        <f t="shared" si="23"/>
        <v>54680</v>
      </c>
      <c r="L38" s="9">
        <f t="shared" ref="L38" si="24">L39+L46</f>
        <v>54675.16</v>
      </c>
      <c r="M38" s="114">
        <f t="shared" si="0"/>
        <v>99.991148500365767</v>
      </c>
    </row>
    <row r="39" spans="1:13" x14ac:dyDescent="0.25">
      <c r="A39" s="4"/>
      <c r="B39" s="4" t="s">
        <v>40</v>
      </c>
      <c r="C39" s="8">
        <f>SUM(C41:C45)</f>
        <v>40087</v>
      </c>
      <c r="D39" s="9">
        <f>SUM(D41:D45)</f>
        <v>28491.68</v>
      </c>
      <c r="E39" s="8">
        <f t="shared" ref="E39" si="25">SUM(E41:E45)</f>
        <v>31190</v>
      </c>
      <c r="F39" s="9">
        <f>SUM(F41:F45)</f>
        <v>27754.86</v>
      </c>
      <c r="G39" s="10"/>
      <c r="H39" s="8">
        <f t="shared" ref="H39:K39" si="26">SUM(H41:H45)</f>
        <v>29320</v>
      </c>
      <c r="I39" s="8">
        <f t="shared" si="26"/>
        <v>30480</v>
      </c>
      <c r="J39" s="8">
        <f t="shared" si="26"/>
        <v>30480</v>
      </c>
      <c r="K39" s="8">
        <f t="shared" si="26"/>
        <v>30480</v>
      </c>
      <c r="L39" s="9">
        <f t="shared" ref="L39" si="27">SUM(L41:L45)</f>
        <v>29278.170000000002</v>
      </c>
      <c r="M39" s="114">
        <f t="shared" si="0"/>
        <v>96.056988188976391</v>
      </c>
    </row>
    <row r="40" spans="1:13" x14ac:dyDescent="0.25">
      <c r="A40" s="4"/>
      <c r="B40" s="4" t="s">
        <v>29</v>
      </c>
      <c r="C40" s="8"/>
      <c r="D40" s="9"/>
      <c r="E40" s="8"/>
      <c r="F40" s="9"/>
      <c r="G40" s="10"/>
      <c r="H40" s="8"/>
      <c r="I40" s="8"/>
      <c r="J40" s="8"/>
      <c r="K40" s="8"/>
      <c r="L40" s="9"/>
      <c r="M40" s="114"/>
    </row>
    <row r="41" spans="1:13" x14ac:dyDescent="0.25">
      <c r="A41" s="4"/>
      <c r="B41" s="4" t="s">
        <v>41</v>
      </c>
      <c r="C41" s="8">
        <v>3718</v>
      </c>
      <c r="D41" s="9">
        <v>1878.11</v>
      </c>
      <c r="E41" s="11">
        <v>2690</v>
      </c>
      <c r="F41" s="9">
        <v>1888.61</v>
      </c>
      <c r="G41" s="10"/>
      <c r="H41" s="11">
        <v>1690</v>
      </c>
      <c r="I41" s="11">
        <v>2850</v>
      </c>
      <c r="J41" s="11">
        <v>2850</v>
      </c>
      <c r="K41" s="11">
        <v>2850</v>
      </c>
      <c r="L41" s="31">
        <v>3060.83</v>
      </c>
      <c r="M41" s="114">
        <f t="shared" si="0"/>
        <v>107.39754385964912</v>
      </c>
    </row>
    <row r="42" spans="1:13" x14ac:dyDescent="0.25">
      <c r="A42" s="4"/>
      <c r="B42" s="4" t="s">
        <v>42</v>
      </c>
      <c r="C42" s="8">
        <v>20967</v>
      </c>
      <c r="D42" s="9">
        <v>9800.1200000000008</v>
      </c>
      <c r="E42" s="8">
        <v>0</v>
      </c>
      <c r="F42" s="9">
        <v>0</v>
      </c>
      <c r="G42" s="10"/>
      <c r="H42" s="8">
        <v>0</v>
      </c>
      <c r="I42" s="8">
        <v>0</v>
      </c>
      <c r="J42" s="8">
        <v>0</v>
      </c>
      <c r="K42" s="8">
        <v>0</v>
      </c>
      <c r="L42" s="9">
        <v>0</v>
      </c>
      <c r="M42" s="114" t="s">
        <v>517</v>
      </c>
    </row>
    <row r="43" spans="1:13" x14ac:dyDescent="0.25">
      <c r="A43" s="4"/>
      <c r="B43" s="4" t="s">
        <v>43</v>
      </c>
      <c r="C43" s="8">
        <v>8503</v>
      </c>
      <c r="D43" s="9">
        <v>10721.91</v>
      </c>
      <c r="E43" s="8">
        <v>24900</v>
      </c>
      <c r="F43" s="9">
        <v>21247.69</v>
      </c>
      <c r="G43" s="10"/>
      <c r="H43" s="8">
        <v>23530</v>
      </c>
      <c r="I43" s="8">
        <v>23530</v>
      </c>
      <c r="J43" s="8">
        <v>23530</v>
      </c>
      <c r="K43" s="8">
        <v>23530</v>
      </c>
      <c r="L43" s="9">
        <v>21187.64</v>
      </c>
      <c r="M43" s="114">
        <f t="shared" si="0"/>
        <v>90.045218869528256</v>
      </c>
    </row>
    <row r="44" spans="1:13" x14ac:dyDescent="0.25">
      <c r="A44" s="4"/>
      <c r="B44" s="4" t="s">
        <v>44</v>
      </c>
      <c r="C44" s="8">
        <v>5387</v>
      </c>
      <c r="D44" s="9">
        <v>5026</v>
      </c>
      <c r="E44" s="11">
        <v>2500</v>
      </c>
      <c r="F44" s="9">
        <v>3458.5</v>
      </c>
      <c r="G44" s="10"/>
      <c r="H44" s="11">
        <v>3000</v>
      </c>
      <c r="I44" s="11">
        <v>3000</v>
      </c>
      <c r="J44" s="11">
        <v>3000</v>
      </c>
      <c r="K44" s="11">
        <v>3000</v>
      </c>
      <c r="L44" s="31">
        <v>3914</v>
      </c>
      <c r="M44" s="114">
        <f t="shared" si="0"/>
        <v>130.46666666666667</v>
      </c>
    </row>
    <row r="45" spans="1:13" x14ac:dyDescent="0.25">
      <c r="A45" s="4"/>
      <c r="B45" s="4" t="s">
        <v>45</v>
      </c>
      <c r="C45" s="8">
        <v>1512</v>
      </c>
      <c r="D45" s="9">
        <v>1065.54</v>
      </c>
      <c r="E45" s="11">
        <v>1100</v>
      </c>
      <c r="F45" s="9">
        <v>1160.06</v>
      </c>
      <c r="G45" s="10"/>
      <c r="H45" s="11">
        <v>1100</v>
      </c>
      <c r="I45" s="11">
        <v>1100</v>
      </c>
      <c r="J45" s="11">
        <v>1100</v>
      </c>
      <c r="K45" s="11">
        <v>1100</v>
      </c>
      <c r="L45" s="31">
        <v>1115.7</v>
      </c>
      <c r="M45" s="114">
        <f t="shared" si="0"/>
        <v>101.42727272727272</v>
      </c>
    </row>
    <row r="46" spans="1:13" x14ac:dyDescent="0.25">
      <c r="A46" s="4"/>
      <c r="B46" s="4" t="s">
        <v>46</v>
      </c>
      <c r="C46" s="8">
        <v>26672</v>
      </c>
      <c r="D46" s="9">
        <v>24367.83</v>
      </c>
      <c r="E46" s="8">
        <v>24281</v>
      </c>
      <c r="F46" s="9">
        <v>23813.97</v>
      </c>
      <c r="G46" s="10"/>
      <c r="H46" s="8">
        <v>24200</v>
      </c>
      <c r="I46" s="8">
        <v>24200</v>
      </c>
      <c r="J46" s="8">
        <v>24200</v>
      </c>
      <c r="K46" s="8">
        <v>24200</v>
      </c>
      <c r="L46" s="9">
        <v>25396.99</v>
      </c>
      <c r="M46" s="114">
        <f t="shared" si="0"/>
        <v>104.94623966942149</v>
      </c>
    </row>
    <row r="47" spans="1:13" x14ac:dyDescent="0.25">
      <c r="A47" s="4"/>
      <c r="B47" s="4"/>
      <c r="C47" s="8"/>
      <c r="D47" s="9"/>
      <c r="E47" s="8"/>
      <c r="F47" s="9"/>
      <c r="G47" s="10"/>
      <c r="H47" s="8"/>
      <c r="I47" s="8"/>
      <c r="J47" s="8"/>
      <c r="K47" s="8"/>
      <c r="L47" s="9"/>
      <c r="M47" s="114"/>
    </row>
    <row r="48" spans="1:13" x14ac:dyDescent="0.25">
      <c r="A48" s="4"/>
      <c r="B48" s="4" t="s">
        <v>47</v>
      </c>
      <c r="C48" s="8">
        <f>C49</f>
        <v>437</v>
      </c>
      <c r="D48" s="9">
        <f>D49</f>
        <v>496.37</v>
      </c>
      <c r="E48" s="8">
        <f t="shared" ref="E48" si="28">E49</f>
        <v>560</v>
      </c>
      <c r="F48" s="9">
        <f>F49</f>
        <v>629.19000000000005</v>
      </c>
      <c r="G48" s="10"/>
      <c r="H48" s="8">
        <f t="shared" ref="H48:L48" si="29">H49</f>
        <v>560</v>
      </c>
      <c r="I48" s="8">
        <f t="shared" si="29"/>
        <v>600</v>
      </c>
      <c r="J48" s="8">
        <f t="shared" si="29"/>
        <v>600</v>
      </c>
      <c r="K48" s="8">
        <f t="shared" si="29"/>
        <v>600</v>
      </c>
      <c r="L48" s="9">
        <f t="shared" si="29"/>
        <v>988.35</v>
      </c>
      <c r="M48" s="114">
        <f t="shared" si="0"/>
        <v>164.72500000000002</v>
      </c>
    </row>
    <row r="49" spans="1:13" x14ac:dyDescent="0.25">
      <c r="A49" s="4"/>
      <c r="B49" s="4" t="s">
        <v>48</v>
      </c>
      <c r="C49" s="8">
        <v>437</v>
      </c>
      <c r="D49" s="9">
        <v>496.37</v>
      </c>
      <c r="E49" s="11">
        <v>560</v>
      </c>
      <c r="F49" s="9">
        <v>629.19000000000005</v>
      </c>
      <c r="G49" s="10"/>
      <c r="H49" s="11">
        <v>560</v>
      </c>
      <c r="I49" s="11">
        <v>600</v>
      </c>
      <c r="J49" s="11">
        <v>600</v>
      </c>
      <c r="K49" s="11">
        <v>600</v>
      </c>
      <c r="L49" s="31">
        <v>988.35</v>
      </c>
      <c r="M49" s="114">
        <f t="shared" si="0"/>
        <v>164.72500000000002</v>
      </c>
    </row>
    <row r="50" spans="1:13" x14ac:dyDescent="0.25">
      <c r="A50" s="4"/>
      <c r="B50" s="4"/>
      <c r="C50" s="8"/>
      <c r="D50" s="9"/>
      <c r="E50" s="11"/>
      <c r="F50" s="9"/>
      <c r="G50" s="10"/>
      <c r="H50" s="8"/>
      <c r="I50" s="8"/>
      <c r="J50" s="8"/>
      <c r="K50" s="8"/>
      <c r="L50" s="9"/>
      <c r="M50" s="114"/>
    </row>
    <row r="51" spans="1:13" x14ac:dyDescent="0.25">
      <c r="A51" s="4"/>
      <c r="B51" s="4" t="s">
        <v>49</v>
      </c>
      <c r="C51" s="8">
        <f>C52</f>
        <v>24864</v>
      </c>
      <c r="D51" s="9">
        <f>D52</f>
        <v>34399.58</v>
      </c>
      <c r="E51" s="11">
        <f t="shared" ref="E51" si="30">E52</f>
        <v>33143</v>
      </c>
      <c r="F51" s="9">
        <f>F52</f>
        <v>25869.56</v>
      </c>
      <c r="G51" s="10"/>
      <c r="H51" s="8">
        <f t="shared" ref="H51:L51" si="31">H52</f>
        <v>24000</v>
      </c>
      <c r="I51" s="8">
        <f t="shared" si="31"/>
        <v>24075</v>
      </c>
      <c r="J51" s="8">
        <f t="shared" si="31"/>
        <v>24075</v>
      </c>
      <c r="K51" s="8">
        <f t="shared" si="31"/>
        <v>24075</v>
      </c>
      <c r="L51" s="9">
        <f t="shared" si="31"/>
        <v>24430.79</v>
      </c>
      <c r="M51" s="114">
        <f t="shared" si="0"/>
        <v>101.47784008307372</v>
      </c>
    </row>
    <row r="52" spans="1:13" x14ac:dyDescent="0.25">
      <c r="A52" s="4"/>
      <c r="B52" s="4" t="s">
        <v>50</v>
      </c>
      <c r="C52" s="8">
        <f>SUM(C53:C57)</f>
        <v>24864</v>
      </c>
      <c r="D52" s="8">
        <f>SUM(D53:D57)</f>
        <v>34399.58</v>
      </c>
      <c r="E52" s="11">
        <f>SUM(E53:E57)</f>
        <v>33143</v>
      </c>
      <c r="F52" s="9">
        <f>SUM(F53:F57)</f>
        <v>25869.56</v>
      </c>
      <c r="G52" s="10"/>
      <c r="H52" s="8">
        <f>SUM(H53:H57)</f>
        <v>24000</v>
      </c>
      <c r="I52" s="8">
        <f>SUM(I53:I57)</f>
        <v>24075</v>
      </c>
      <c r="J52" s="8">
        <f>SUM(J53:J57)</f>
        <v>24075</v>
      </c>
      <c r="K52" s="8">
        <f>SUM(K53:K57)</f>
        <v>24075</v>
      </c>
      <c r="L52" s="9">
        <f>SUM(L53:L57)</f>
        <v>24430.79</v>
      </c>
      <c r="M52" s="114">
        <f t="shared" si="0"/>
        <v>101.47784008307372</v>
      </c>
    </row>
    <row r="53" spans="1:13" x14ac:dyDescent="0.25">
      <c r="A53" s="4" t="s">
        <v>51</v>
      </c>
      <c r="B53" s="4" t="s">
        <v>52</v>
      </c>
      <c r="C53" s="8">
        <v>0</v>
      </c>
      <c r="D53" s="9">
        <v>1074.8699999999999</v>
      </c>
      <c r="E53" s="8">
        <v>0</v>
      </c>
      <c r="F53" s="9">
        <v>0</v>
      </c>
      <c r="G53" s="10"/>
      <c r="H53" s="8">
        <v>0</v>
      </c>
      <c r="I53" s="8">
        <v>0</v>
      </c>
      <c r="J53" s="8">
        <v>0</v>
      </c>
      <c r="K53" s="8">
        <v>0</v>
      </c>
      <c r="L53" s="9">
        <v>0</v>
      </c>
      <c r="M53" s="114" t="s">
        <v>517</v>
      </c>
    </row>
    <row r="54" spans="1:13" x14ac:dyDescent="0.25">
      <c r="A54" s="4"/>
      <c r="B54" s="4" t="s">
        <v>53</v>
      </c>
      <c r="C54" s="8">
        <v>24109</v>
      </c>
      <c r="D54" s="9">
        <v>30577.85</v>
      </c>
      <c r="E54" s="8">
        <v>32000</v>
      </c>
      <c r="F54" s="9">
        <v>21987.25</v>
      </c>
      <c r="G54" s="10"/>
      <c r="H54" s="8">
        <v>24000</v>
      </c>
      <c r="I54" s="8">
        <v>24000</v>
      </c>
      <c r="J54" s="8">
        <v>24000</v>
      </c>
      <c r="K54" s="8">
        <v>24000</v>
      </c>
      <c r="L54" s="9">
        <v>23423.63</v>
      </c>
      <c r="M54" s="114">
        <f t="shared" si="0"/>
        <v>97.59845833333334</v>
      </c>
    </row>
    <row r="55" spans="1:13" x14ac:dyDescent="0.25">
      <c r="A55" s="4"/>
      <c r="B55" s="4" t="s">
        <v>54</v>
      </c>
      <c r="C55" s="8">
        <v>696</v>
      </c>
      <c r="D55" s="9">
        <v>2696.81</v>
      </c>
      <c r="E55" s="8">
        <v>0</v>
      </c>
      <c r="F55" s="9">
        <v>2610.41</v>
      </c>
      <c r="G55" s="10"/>
      <c r="H55" s="8">
        <v>0</v>
      </c>
      <c r="I55" s="8">
        <v>56</v>
      </c>
      <c r="J55" s="8">
        <v>56</v>
      </c>
      <c r="K55" s="11">
        <v>56</v>
      </c>
      <c r="L55" s="31">
        <v>239.51</v>
      </c>
      <c r="M55" s="114">
        <f t="shared" si="0"/>
        <v>427.69642857142856</v>
      </c>
    </row>
    <row r="56" spans="1:13" x14ac:dyDescent="0.25">
      <c r="A56" s="4"/>
      <c r="B56" s="4" t="s">
        <v>55</v>
      </c>
      <c r="C56" s="8">
        <v>0</v>
      </c>
      <c r="D56" s="9">
        <v>50.05</v>
      </c>
      <c r="E56" s="11">
        <v>1143</v>
      </c>
      <c r="F56" s="9">
        <v>1142.57</v>
      </c>
      <c r="G56" s="10"/>
      <c r="H56" s="11">
        <v>0</v>
      </c>
      <c r="I56" s="11">
        <v>19</v>
      </c>
      <c r="J56" s="11">
        <v>19</v>
      </c>
      <c r="K56" s="11">
        <v>19</v>
      </c>
      <c r="L56" s="31">
        <v>662.91</v>
      </c>
      <c r="M56" s="114">
        <f t="shared" si="0"/>
        <v>3489</v>
      </c>
    </row>
    <row r="57" spans="1:13" x14ac:dyDescent="0.25">
      <c r="A57" s="4"/>
      <c r="B57" s="4" t="s">
        <v>56</v>
      </c>
      <c r="C57" s="8">
        <v>59</v>
      </c>
      <c r="D57" s="9">
        <v>0</v>
      </c>
      <c r="E57" s="11">
        <v>0</v>
      </c>
      <c r="F57" s="9">
        <v>129.33000000000001</v>
      </c>
      <c r="G57" s="10"/>
      <c r="H57" s="8">
        <v>0</v>
      </c>
      <c r="I57" s="8">
        <v>0</v>
      </c>
      <c r="J57" s="8">
        <v>0</v>
      </c>
      <c r="K57" s="8">
        <v>0</v>
      </c>
      <c r="L57" s="9">
        <v>104.74</v>
      </c>
      <c r="M57" s="114" t="s">
        <v>517</v>
      </c>
    </row>
    <row r="58" spans="1:13" x14ac:dyDescent="0.25">
      <c r="A58" s="4"/>
      <c r="B58" s="4"/>
      <c r="C58" s="8"/>
      <c r="D58" s="9"/>
      <c r="E58" s="11"/>
      <c r="F58" s="9"/>
      <c r="G58" s="10"/>
      <c r="H58" s="8"/>
      <c r="I58" s="8"/>
      <c r="J58" s="8"/>
      <c r="K58" s="8"/>
      <c r="L58" s="9"/>
      <c r="M58" s="114"/>
    </row>
    <row r="59" spans="1:13" x14ac:dyDescent="0.25">
      <c r="A59" s="4" t="s">
        <v>10</v>
      </c>
      <c r="B59" s="4" t="s">
        <v>57</v>
      </c>
      <c r="C59" s="8">
        <f t="shared" ref="C59:F59" si="32">C60</f>
        <v>259716</v>
      </c>
      <c r="D59" s="9">
        <f t="shared" si="32"/>
        <v>214925.12</v>
      </c>
      <c r="E59" s="11">
        <f t="shared" si="32"/>
        <v>145842</v>
      </c>
      <c r="F59" s="9">
        <f t="shared" si="32"/>
        <v>172676.36</v>
      </c>
      <c r="G59" s="10"/>
      <c r="H59" s="8">
        <f t="shared" ref="H59:L59" si="33">H60</f>
        <v>146213</v>
      </c>
      <c r="I59" s="8">
        <f t="shared" si="33"/>
        <v>196823.12</v>
      </c>
      <c r="J59" s="8">
        <f t="shared" si="33"/>
        <v>203221.27</v>
      </c>
      <c r="K59" s="8">
        <f t="shared" si="33"/>
        <v>252325.91999999998</v>
      </c>
      <c r="L59" s="9">
        <f t="shared" si="33"/>
        <v>252520.28999999998</v>
      </c>
      <c r="M59" s="114">
        <f t="shared" si="0"/>
        <v>100.07703132520037</v>
      </c>
    </row>
    <row r="60" spans="1:13" x14ac:dyDescent="0.25">
      <c r="A60" s="4"/>
      <c r="B60" s="4" t="s">
        <v>58</v>
      </c>
      <c r="C60" s="8">
        <f>C61+C63</f>
        <v>259716</v>
      </c>
      <c r="D60" s="9">
        <f>D61+D63</f>
        <v>214925.12</v>
      </c>
      <c r="E60" s="8">
        <f t="shared" ref="E60" si="34">E61+E63</f>
        <v>145842</v>
      </c>
      <c r="F60" s="9">
        <f>F61+F63</f>
        <v>172676.36</v>
      </c>
      <c r="G60" s="10"/>
      <c r="H60" s="8">
        <f t="shared" ref="H60:K60" si="35">H61+H63</f>
        <v>146213</v>
      </c>
      <c r="I60" s="8">
        <f t="shared" si="35"/>
        <v>196823.12</v>
      </c>
      <c r="J60" s="8">
        <f t="shared" si="35"/>
        <v>203221.27</v>
      </c>
      <c r="K60" s="8">
        <f t="shared" si="35"/>
        <v>252325.91999999998</v>
      </c>
      <c r="L60" s="9">
        <f t="shared" ref="L60" si="36">L61+L63</f>
        <v>252520.28999999998</v>
      </c>
      <c r="M60" s="114">
        <f t="shared" si="0"/>
        <v>100.07703132520037</v>
      </c>
    </row>
    <row r="61" spans="1:13" x14ac:dyDescent="0.25">
      <c r="A61" s="4"/>
      <c r="B61" s="4" t="s">
        <v>59</v>
      </c>
      <c r="C61" s="8">
        <v>0</v>
      </c>
      <c r="D61" s="9">
        <v>0</v>
      </c>
      <c r="E61" s="11">
        <v>100</v>
      </c>
      <c r="F61" s="9">
        <v>100</v>
      </c>
      <c r="G61" s="10"/>
      <c r="H61" s="11">
        <v>0</v>
      </c>
      <c r="I61" s="11">
        <v>0</v>
      </c>
      <c r="J61" s="11">
        <v>0</v>
      </c>
      <c r="K61" s="11">
        <v>0</v>
      </c>
      <c r="L61" s="31">
        <v>0</v>
      </c>
      <c r="M61" s="114" t="s">
        <v>517</v>
      </c>
    </row>
    <row r="62" spans="1:13" x14ac:dyDescent="0.25">
      <c r="A62" s="4"/>
      <c r="B62" s="4"/>
      <c r="C62" s="8"/>
      <c r="D62" s="9"/>
      <c r="E62" s="11"/>
      <c r="F62" s="9"/>
      <c r="G62" s="10"/>
      <c r="H62" s="8"/>
      <c r="I62" s="8"/>
      <c r="J62" s="8"/>
      <c r="K62" s="8"/>
      <c r="L62" s="9"/>
      <c r="M62" s="114"/>
    </row>
    <row r="63" spans="1:13" x14ac:dyDescent="0.25">
      <c r="A63" s="4"/>
      <c r="B63" s="4" t="s">
        <v>60</v>
      </c>
      <c r="C63" s="8">
        <f>SUM(C64+C72+C78)</f>
        <v>259716</v>
      </c>
      <c r="D63" s="8">
        <f>SUM(D64+D72+D78)</f>
        <v>214925.12</v>
      </c>
      <c r="E63" s="8">
        <f>SUM(E64+E72+E78)</f>
        <v>145742</v>
      </c>
      <c r="F63" s="9">
        <f>SUM(F64+F72+F78)</f>
        <v>172576.36</v>
      </c>
      <c r="G63" s="10"/>
      <c r="H63" s="8">
        <f>SUM(H64+H72+H78)</f>
        <v>146213</v>
      </c>
      <c r="I63" s="8">
        <f>SUM(I64+I72+I78)</f>
        <v>196823.12</v>
      </c>
      <c r="J63" s="8">
        <f>SUM(J64+J72+J78)</f>
        <v>203221.27</v>
      </c>
      <c r="K63" s="8">
        <f>SUM(K64+K72+K78)</f>
        <v>252325.91999999998</v>
      </c>
      <c r="L63" s="9">
        <f>SUM(L64+L72+L78)</f>
        <v>252520.28999999998</v>
      </c>
      <c r="M63" s="114">
        <f t="shared" si="0"/>
        <v>100.07703132520037</v>
      </c>
    </row>
    <row r="64" spans="1:13" x14ac:dyDescent="0.25">
      <c r="A64" s="4"/>
      <c r="B64" s="4" t="s">
        <v>61</v>
      </c>
      <c r="C64" s="8">
        <f>SUM(C66:C71)</f>
        <v>121654</v>
      </c>
      <c r="D64" s="9">
        <f>SUM(D66:D71)</f>
        <v>98225.409999999989</v>
      </c>
      <c r="E64" s="11">
        <f>SUM(E66:E71)</f>
        <v>38273</v>
      </c>
      <c r="F64" s="9">
        <f>SUM(F66:F71)</f>
        <v>62826.880000000005</v>
      </c>
      <c r="G64" s="10"/>
      <c r="H64" s="8">
        <f>SUM(H66:H71)</f>
        <v>38195</v>
      </c>
      <c r="I64" s="8">
        <f>SUM(I66:I71)</f>
        <v>48218</v>
      </c>
      <c r="J64" s="8">
        <f>SUM(J66:J71)</f>
        <v>48218</v>
      </c>
      <c r="K64" s="8">
        <f>SUM(K66:K71)</f>
        <v>97322.65</v>
      </c>
      <c r="L64" s="9">
        <f>SUM(L66:L71)</f>
        <v>97167.4</v>
      </c>
      <c r="M64" s="114">
        <f t="shared" si="0"/>
        <v>99.840479066281077</v>
      </c>
    </row>
    <row r="65" spans="1:13" x14ac:dyDescent="0.25">
      <c r="A65" s="4"/>
      <c r="B65" s="4" t="s">
        <v>62</v>
      </c>
      <c r="C65" s="8"/>
      <c r="D65" s="9"/>
      <c r="E65" s="8"/>
      <c r="F65" s="9"/>
      <c r="G65" s="10"/>
      <c r="H65" s="8"/>
      <c r="I65" s="8"/>
      <c r="J65" s="8"/>
      <c r="K65" s="8"/>
      <c r="L65" s="9"/>
      <c r="M65" s="114"/>
    </row>
    <row r="66" spans="1:13" x14ac:dyDescent="0.25">
      <c r="A66" s="4"/>
      <c r="B66" s="4" t="s">
        <v>63</v>
      </c>
      <c r="C66" s="8">
        <v>17343</v>
      </c>
      <c r="D66" s="9">
        <v>5604.13</v>
      </c>
      <c r="E66" s="8">
        <v>6400</v>
      </c>
      <c r="F66" s="9">
        <v>5640.52</v>
      </c>
      <c r="G66" s="10"/>
      <c r="H66" s="8">
        <v>5650</v>
      </c>
      <c r="I66" s="8">
        <v>8150</v>
      </c>
      <c r="J66" s="8">
        <v>8150</v>
      </c>
      <c r="K66" s="8">
        <v>8150</v>
      </c>
      <c r="L66" s="9">
        <v>7994.75</v>
      </c>
      <c r="M66" s="114">
        <f t="shared" si="0"/>
        <v>98.095092024539881</v>
      </c>
    </row>
    <row r="67" spans="1:13" x14ac:dyDescent="0.25">
      <c r="A67" s="4"/>
      <c r="B67" s="4" t="s">
        <v>64</v>
      </c>
      <c r="C67" s="8">
        <v>50608</v>
      </c>
      <c r="D67" s="9">
        <v>32222</v>
      </c>
      <c r="E67" s="8">
        <v>0</v>
      </c>
      <c r="F67" s="9">
        <v>0</v>
      </c>
      <c r="G67" s="10"/>
      <c r="H67" s="8">
        <v>0</v>
      </c>
      <c r="I67" s="8">
        <v>0</v>
      </c>
      <c r="J67" s="8">
        <v>0</v>
      </c>
      <c r="K67" s="8">
        <v>0</v>
      </c>
      <c r="L67" s="9">
        <v>0</v>
      </c>
      <c r="M67" s="114" t="s">
        <v>517</v>
      </c>
    </row>
    <row r="68" spans="1:13" x14ac:dyDescent="0.25">
      <c r="A68" s="4"/>
      <c r="B68" s="4" t="s">
        <v>65</v>
      </c>
      <c r="C68" s="8">
        <v>6352</v>
      </c>
      <c r="D68" s="9">
        <v>6334.83</v>
      </c>
      <c r="E68" s="11">
        <v>6421</v>
      </c>
      <c r="F68" s="9">
        <v>6420.86</v>
      </c>
      <c r="G68" s="10"/>
      <c r="H68" s="11">
        <v>6613</v>
      </c>
      <c r="I68" s="11">
        <v>0</v>
      </c>
      <c r="J68" s="11">
        <v>0</v>
      </c>
      <c r="K68" s="11">
        <v>0</v>
      </c>
      <c r="L68" s="31">
        <v>0</v>
      </c>
      <c r="M68" s="114" t="s">
        <v>517</v>
      </c>
    </row>
    <row r="69" spans="1:13" x14ac:dyDescent="0.25">
      <c r="A69" s="4"/>
      <c r="B69" s="4" t="s">
        <v>66</v>
      </c>
      <c r="C69" s="8">
        <v>15088</v>
      </c>
      <c r="D69" s="9">
        <v>15114.16</v>
      </c>
      <c r="E69" s="11">
        <v>16402</v>
      </c>
      <c r="F69" s="9">
        <v>16401.52</v>
      </c>
      <c r="G69" s="10"/>
      <c r="H69" s="11">
        <v>16690</v>
      </c>
      <c r="I69" s="11">
        <v>0</v>
      </c>
      <c r="J69" s="11">
        <v>0</v>
      </c>
      <c r="K69" s="11">
        <v>0</v>
      </c>
      <c r="L69" s="31">
        <v>0</v>
      </c>
      <c r="M69" s="114" t="s">
        <v>517</v>
      </c>
    </row>
    <row r="70" spans="1:13" x14ac:dyDescent="0.25">
      <c r="A70" s="4"/>
      <c r="B70" s="4" t="s">
        <v>67</v>
      </c>
      <c r="C70" s="8">
        <v>8935</v>
      </c>
      <c r="D70" s="9">
        <v>8895.15</v>
      </c>
      <c r="E70" s="11">
        <v>9050</v>
      </c>
      <c r="F70" s="9">
        <v>9049.92</v>
      </c>
      <c r="G70" s="10"/>
      <c r="H70" s="11">
        <v>9242</v>
      </c>
      <c r="I70" s="11">
        <v>0</v>
      </c>
      <c r="J70" s="11">
        <v>0</v>
      </c>
      <c r="K70" s="11">
        <v>0</v>
      </c>
      <c r="L70" s="31">
        <v>0</v>
      </c>
      <c r="M70" s="114" t="s">
        <v>517</v>
      </c>
    </row>
    <row r="71" spans="1:13" x14ac:dyDescent="0.25">
      <c r="A71" s="4"/>
      <c r="B71" s="4" t="s">
        <v>68</v>
      </c>
      <c r="C71" s="8">
        <v>23328</v>
      </c>
      <c r="D71" s="9">
        <v>30055.14</v>
      </c>
      <c r="E71" s="8">
        <v>0</v>
      </c>
      <c r="F71" s="9">
        <v>25314.06</v>
      </c>
      <c r="G71" s="10"/>
      <c r="H71" s="8">
        <v>0</v>
      </c>
      <c r="I71" s="8">
        <v>40068</v>
      </c>
      <c r="J71" s="8">
        <v>40068</v>
      </c>
      <c r="K71" s="11">
        <v>89172.65</v>
      </c>
      <c r="L71" s="31">
        <v>89172.65</v>
      </c>
      <c r="M71" s="114">
        <f t="shared" ref="M71:M82" si="37">L71/K71*100</f>
        <v>100</v>
      </c>
    </row>
    <row r="72" spans="1:13" x14ac:dyDescent="0.25">
      <c r="A72" s="4"/>
      <c r="B72" s="4" t="s">
        <v>69</v>
      </c>
      <c r="C72" s="8">
        <f>SUM(C74:C77)</f>
        <v>138062</v>
      </c>
      <c r="D72" s="9">
        <f>SUM(D74:D77)</f>
        <v>116699.71</v>
      </c>
      <c r="E72" s="8">
        <f>SUM(E74:E77)</f>
        <v>107469</v>
      </c>
      <c r="F72" s="9">
        <f>SUM(F74:F77)</f>
        <v>109749.48</v>
      </c>
      <c r="G72" s="10"/>
      <c r="H72" s="8">
        <f>SUM(H74:H77)</f>
        <v>108018</v>
      </c>
      <c r="I72" s="8">
        <f>SUM(I74:I77)</f>
        <v>118018</v>
      </c>
      <c r="J72" s="8">
        <f>SUM(J74:J77)</f>
        <v>123984</v>
      </c>
      <c r="K72" s="8">
        <f>SUM(K74:K77)</f>
        <v>123984</v>
      </c>
      <c r="L72" s="9">
        <f>SUM(L74:L77)</f>
        <v>124333.47</v>
      </c>
      <c r="M72" s="114">
        <f t="shared" si="37"/>
        <v>100.28186701509871</v>
      </c>
    </row>
    <row r="73" spans="1:13" x14ac:dyDescent="0.25">
      <c r="A73" s="4"/>
      <c r="B73" s="4" t="s">
        <v>29</v>
      </c>
      <c r="C73" s="8"/>
      <c r="D73" s="9"/>
      <c r="E73" s="8"/>
      <c r="F73" s="9"/>
      <c r="G73" s="10"/>
      <c r="H73" s="8"/>
      <c r="I73" s="8"/>
      <c r="J73" s="8"/>
      <c r="K73" s="8"/>
      <c r="L73" s="9"/>
      <c r="M73" s="114"/>
    </row>
    <row r="74" spans="1:13" x14ac:dyDescent="0.25">
      <c r="A74" s="4"/>
      <c r="B74" s="4" t="s">
        <v>70</v>
      </c>
      <c r="C74" s="8">
        <v>112859</v>
      </c>
      <c r="D74" s="9">
        <v>105641</v>
      </c>
      <c r="E74" s="11">
        <v>106091</v>
      </c>
      <c r="F74" s="9">
        <v>106091</v>
      </c>
      <c r="G74" s="10"/>
      <c r="H74" s="11">
        <v>106091</v>
      </c>
      <c r="I74" s="11">
        <v>106091</v>
      </c>
      <c r="J74" s="11">
        <v>106091</v>
      </c>
      <c r="K74" s="11">
        <v>106091</v>
      </c>
      <c r="L74" s="31">
        <v>106091</v>
      </c>
      <c r="M74" s="114">
        <f t="shared" si="37"/>
        <v>100</v>
      </c>
    </row>
    <row r="75" spans="1:13" x14ac:dyDescent="0.25">
      <c r="A75" s="4"/>
      <c r="B75" s="4" t="s">
        <v>71</v>
      </c>
      <c r="C75" s="8">
        <v>1378</v>
      </c>
      <c r="D75" s="9">
        <v>1558.71</v>
      </c>
      <c r="E75" s="8">
        <v>1378</v>
      </c>
      <c r="F75" s="9">
        <v>1909.84</v>
      </c>
      <c r="G75" s="10"/>
      <c r="H75" s="8">
        <v>1927</v>
      </c>
      <c r="I75" s="8">
        <v>1927</v>
      </c>
      <c r="J75" s="8">
        <v>1927</v>
      </c>
      <c r="K75" s="8">
        <v>1927</v>
      </c>
      <c r="L75" s="9">
        <v>2280.58</v>
      </c>
      <c r="M75" s="114">
        <f t="shared" si="37"/>
        <v>118.34872859366892</v>
      </c>
    </row>
    <row r="76" spans="1:13" x14ac:dyDescent="0.25">
      <c r="A76" s="4"/>
      <c r="B76" s="4" t="s">
        <v>72</v>
      </c>
      <c r="C76" s="8">
        <v>23825</v>
      </c>
      <c r="D76" s="9">
        <v>9500</v>
      </c>
      <c r="E76" s="8">
        <v>0</v>
      </c>
      <c r="F76" s="9">
        <v>1748.64</v>
      </c>
      <c r="G76" s="10"/>
      <c r="H76" s="8">
        <v>0</v>
      </c>
      <c r="I76" s="8">
        <v>10000</v>
      </c>
      <c r="J76" s="11">
        <v>14550</v>
      </c>
      <c r="K76" s="11">
        <v>14550</v>
      </c>
      <c r="L76" s="31">
        <v>14545.89</v>
      </c>
      <c r="M76" s="114">
        <f t="shared" si="37"/>
        <v>99.971752577319577</v>
      </c>
    </row>
    <row r="77" spans="1:13" x14ac:dyDescent="0.25">
      <c r="A77" s="4"/>
      <c r="B77" s="4" t="s">
        <v>73</v>
      </c>
      <c r="C77" s="8">
        <v>0</v>
      </c>
      <c r="D77" s="9">
        <v>0</v>
      </c>
      <c r="E77" s="8">
        <v>0</v>
      </c>
      <c r="F77" s="9">
        <v>0</v>
      </c>
      <c r="G77" s="10"/>
      <c r="H77" s="8">
        <v>0</v>
      </c>
      <c r="I77" s="8">
        <v>0</v>
      </c>
      <c r="J77" s="11">
        <v>1416</v>
      </c>
      <c r="K77" s="11">
        <v>1416</v>
      </c>
      <c r="L77" s="31">
        <v>1416</v>
      </c>
      <c r="M77" s="114">
        <f t="shared" si="37"/>
        <v>100</v>
      </c>
    </row>
    <row r="78" spans="1:13" x14ac:dyDescent="0.25">
      <c r="A78" s="14"/>
      <c r="B78" s="14" t="s">
        <v>74</v>
      </c>
      <c r="C78" s="14">
        <f>SUM(C80:C82)</f>
        <v>0</v>
      </c>
      <c r="D78" s="14">
        <f>SUM(D80:D82)</f>
        <v>0</v>
      </c>
      <c r="E78" s="14">
        <f>SUM(E80:E82)</f>
        <v>0</v>
      </c>
      <c r="F78" s="15">
        <f>SUM(F80:F82)</f>
        <v>0</v>
      </c>
      <c r="G78" s="14"/>
      <c r="H78" s="14">
        <f>SUM(H80:H82)</f>
        <v>0</v>
      </c>
      <c r="I78" s="11">
        <f>SUM(I80:I82)</f>
        <v>30587.120000000003</v>
      </c>
      <c r="J78" s="11">
        <f>SUM(J80:J82)</f>
        <v>31019.269999999997</v>
      </c>
      <c r="K78" s="11">
        <f>SUM(K80:K82)</f>
        <v>31019.269999999997</v>
      </c>
      <c r="L78" s="31">
        <f>SUM(L80:L82)</f>
        <v>31019.42</v>
      </c>
      <c r="M78" s="114">
        <f t="shared" si="37"/>
        <v>100.00048357037417</v>
      </c>
    </row>
    <row r="79" spans="1:13" x14ac:dyDescent="0.25">
      <c r="A79" s="14"/>
      <c r="B79" s="14" t="s">
        <v>29</v>
      </c>
      <c r="C79" s="14"/>
      <c r="D79" s="14"/>
      <c r="E79" s="14"/>
      <c r="F79" s="15"/>
      <c r="G79" s="14"/>
      <c r="H79" s="14"/>
      <c r="I79" s="11"/>
      <c r="J79" s="11"/>
      <c r="K79" s="11"/>
      <c r="L79" s="31"/>
      <c r="M79" s="114"/>
    </row>
    <row r="80" spans="1:13" x14ac:dyDescent="0.25">
      <c r="A80" s="14"/>
      <c r="B80" s="14" t="s">
        <v>75</v>
      </c>
      <c r="C80" s="14">
        <v>0</v>
      </c>
      <c r="D80" s="14">
        <v>0</v>
      </c>
      <c r="E80" s="14">
        <v>0</v>
      </c>
      <c r="F80" s="15">
        <v>0</v>
      </c>
      <c r="G80" s="14"/>
      <c r="H80" s="14">
        <v>0</v>
      </c>
      <c r="I80" s="11">
        <v>6372.49</v>
      </c>
      <c r="J80" s="11">
        <v>6372.49</v>
      </c>
      <c r="K80" s="11">
        <v>6372.49</v>
      </c>
      <c r="L80" s="31">
        <v>6372.49</v>
      </c>
      <c r="M80" s="114">
        <f t="shared" si="37"/>
        <v>100</v>
      </c>
    </row>
    <row r="81" spans="1:13" x14ac:dyDescent="0.25">
      <c r="A81" s="14"/>
      <c r="B81" s="14" t="s">
        <v>76</v>
      </c>
      <c r="C81" s="14">
        <v>0</v>
      </c>
      <c r="D81" s="14">
        <v>0</v>
      </c>
      <c r="E81" s="14">
        <v>0</v>
      </c>
      <c r="F81" s="15">
        <v>0</v>
      </c>
      <c r="G81" s="14"/>
      <c r="H81" s="14">
        <v>0</v>
      </c>
      <c r="I81" s="11">
        <v>15249.85</v>
      </c>
      <c r="J81" s="11">
        <v>15682</v>
      </c>
      <c r="K81" s="11">
        <v>15682</v>
      </c>
      <c r="L81" s="31">
        <v>15682.15</v>
      </c>
      <c r="M81" s="114">
        <f t="shared" si="37"/>
        <v>100.00095651064915</v>
      </c>
    </row>
    <row r="82" spans="1:13" x14ac:dyDescent="0.25">
      <c r="A82" s="14"/>
      <c r="B82" s="14" t="s">
        <v>77</v>
      </c>
      <c r="C82" s="14">
        <v>0</v>
      </c>
      <c r="D82" s="14">
        <v>0</v>
      </c>
      <c r="E82" s="14">
        <v>0</v>
      </c>
      <c r="F82" s="15">
        <v>0</v>
      </c>
      <c r="G82" s="14"/>
      <c r="H82" s="14">
        <v>0</v>
      </c>
      <c r="I82" s="11">
        <v>8964.7800000000007</v>
      </c>
      <c r="J82" s="11">
        <v>8964.7800000000007</v>
      </c>
      <c r="K82" s="11">
        <v>8964.7800000000007</v>
      </c>
      <c r="L82" s="31">
        <v>8964.7800000000007</v>
      </c>
      <c r="M82" s="114">
        <f t="shared" si="37"/>
        <v>100</v>
      </c>
    </row>
    <row r="83" spans="1:13" x14ac:dyDescent="0.25">
      <c r="A83" s="16"/>
      <c r="B83" s="16"/>
      <c r="C83" s="16"/>
      <c r="D83" s="16"/>
      <c r="E83" s="16"/>
      <c r="F83" s="16"/>
      <c r="G83" s="16"/>
      <c r="H83" s="16"/>
      <c r="I83" s="17"/>
      <c r="J83" s="17"/>
      <c r="K83" s="17"/>
    </row>
  </sheetData>
  <sheetProtection password="C7EA" sheet="1" objects="1" scenarios="1"/>
  <mergeCells count="1">
    <mergeCell ref="F2:F3"/>
  </mergeCells>
  <pageMargins left="0.7" right="0.7" top="0.75" bottom="0.75" header="0.3" footer="0.3"/>
  <pageSetup paperSize="9" scale="88" fitToHeight="0" orientation="landscape" verticalDpi="0" r:id="rId1"/>
  <headerFooter>
    <oddFooter>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view="pageLayout" zoomScaleNormal="100" workbookViewId="0">
      <selection activeCell="A9" sqref="A9"/>
    </sheetView>
  </sheetViews>
  <sheetFormatPr defaultRowHeight="15" x14ac:dyDescent="0.25"/>
  <cols>
    <col min="2" max="2" width="39.42578125" customWidth="1"/>
    <col min="7" max="7" width="6.28515625" customWidth="1"/>
    <col min="13" max="13" width="7.5703125" customWidth="1"/>
    <col min="249" max="249" width="43.85546875" customWidth="1"/>
    <col min="505" max="505" width="43.85546875" customWidth="1"/>
    <col min="761" max="761" width="43.85546875" customWidth="1"/>
    <col min="1017" max="1017" width="43.85546875" customWidth="1"/>
    <col min="1273" max="1273" width="43.85546875" customWidth="1"/>
    <col min="1529" max="1529" width="43.85546875" customWidth="1"/>
    <col min="1785" max="1785" width="43.85546875" customWidth="1"/>
    <col min="2041" max="2041" width="43.85546875" customWidth="1"/>
    <col min="2297" max="2297" width="43.85546875" customWidth="1"/>
    <col min="2553" max="2553" width="43.85546875" customWidth="1"/>
    <col min="2809" max="2809" width="43.85546875" customWidth="1"/>
    <col min="3065" max="3065" width="43.85546875" customWidth="1"/>
    <col min="3321" max="3321" width="43.85546875" customWidth="1"/>
    <col min="3577" max="3577" width="43.85546875" customWidth="1"/>
    <col min="3833" max="3833" width="43.85546875" customWidth="1"/>
    <col min="4089" max="4089" width="43.85546875" customWidth="1"/>
    <col min="4345" max="4345" width="43.85546875" customWidth="1"/>
    <col min="4601" max="4601" width="43.85546875" customWidth="1"/>
    <col min="4857" max="4857" width="43.85546875" customWidth="1"/>
    <col min="5113" max="5113" width="43.85546875" customWidth="1"/>
    <col min="5369" max="5369" width="43.85546875" customWidth="1"/>
    <col min="5625" max="5625" width="43.85546875" customWidth="1"/>
    <col min="5881" max="5881" width="43.85546875" customWidth="1"/>
    <col min="6137" max="6137" width="43.85546875" customWidth="1"/>
    <col min="6393" max="6393" width="43.85546875" customWidth="1"/>
    <col min="6649" max="6649" width="43.85546875" customWidth="1"/>
    <col min="6905" max="6905" width="43.85546875" customWidth="1"/>
    <col min="7161" max="7161" width="43.85546875" customWidth="1"/>
    <col min="7417" max="7417" width="43.85546875" customWidth="1"/>
    <col min="7673" max="7673" width="43.85546875" customWidth="1"/>
    <col min="7929" max="7929" width="43.85546875" customWidth="1"/>
    <col min="8185" max="8185" width="43.85546875" customWidth="1"/>
    <col min="8441" max="8441" width="43.85546875" customWidth="1"/>
    <col min="8697" max="8697" width="43.85546875" customWidth="1"/>
    <col min="8953" max="8953" width="43.85546875" customWidth="1"/>
    <col min="9209" max="9209" width="43.85546875" customWidth="1"/>
    <col min="9465" max="9465" width="43.85546875" customWidth="1"/>
    <col min="9721" max="9721" width="43.85546875" customWidth="1"/>
    <col min="9977" max="9977" width="43.85546875" customWidth="1"/>
    <col min="10233" max="10233" width="43.85546875" customWidth="1"/>
    <col min="10489" max="10489" width="43.85546875" customWidth="1"/>
    <col min="10745" max="10745" width="43.85546875" customWidth="1"/>
    <col min="11001" max="11001" width="43.85546875" customWidth="1"/>
    <col min="11257" max="11257" width="43.85546875" customWidth="1"/>
    <col min="11513" max="11513" width="43.85546875" customWidth="1"/>
    <col min="11769" max="11769" width="43.85546875" customWidth="1"/>
    <col min="12025" max="12025" width="43.85546875" customWidth="1"/>
    <col min="12281" max="12281" width="43.85546875" customWidth="1"/>
    <col min="12537" max="12537" width="43.85546875" customWidth="1"/>
    <col min="12793" max="12793" width="43.85546875" customWidth="1"/>
    <col min="13049" max="13049" width="43.85546875" customWidth="1"/>
    <col min="13305" max="13305" width="43.85546875" customWidth="1"/>
    <col min="13561" max="13561" width="43.85546875" customWidth="1"/>
    <col min="13817" max="13817" width="43.85546875" customWidth="1"/>
    <col min="14073" max="14073" width="43.85546875" customWidth="1"/>
    <col min="14329" max="14329" width="43.85546875" customWidth="1"/>
    <col min="14585" max="14585" width="43.85546875" customWidth="1"/>
    <col min="14841" max="14841" width="43.85546875" customWidth="1"/>
    <col min="15097" max="15097" width="43.85546875" customWidth="1"/>
    <col min="15353" max="15353" width="43.85546875" customWidth="1"/>
    <col min="15609" max="15609" width="43.85546875" customWidth="1"/>
    <col min="15865" max="15865" width="43.85546875" customWidth="1"/>
    <col min="16121" max="16121" width="43.85546875" customWidth="1"/>
  </cols>
  <sheetData>
    <row r="1" spans="1:13" x14ac:dyDescent="0.25">
      <c r="A1" s="3"/>
      <c r="B1" s="1" t="s">
        <v>326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C11</f>
        <v>300</v>
      </c>
      <c r="D4" s="20">
        <f>D11</f>
        <v>0</v>
      </c>
      <c r="E4" s="19">
        <f>E11</f>
        <v>0</v>
      </c>
      <c r="F4" s="20">
        <f>F11</f>
        <v>0</v>
      </c>
      <c r="G4" s="10"/>
      <c r="H4" s="19">
        <f t="shared" ref="H4:K4" si="0">H11</f>
        <v>0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20">
        <f t="shared" ref="L4" si="1">L11</f>
        <v>0</v>
      </c>
      <c r="M4" s="3" t="s">
        <v>519</v>
      </c>
    </row>
    <row r="5" spans="1:13" x14ac:dyDescent="0.25">
      <c r="A5" s="3"/>
      <c r="B5" s="1" t="s">
        <v>96</v>
      </c>
      <c r="C5" s="19">
        <f>C62</f>
        <v>0</v>
      </c>
      <c r="D5" s="20">
        <f>D62</f>
        <v>0</v>
      </c>
      <c r="E5" s="19">
        <f>E62</f>
        <v>0</v>
      </c>
      <c r="F5" s="20">
        <f>F62</f>
        <v>0</v>
      </c>
      <c r="G5" s="10"/>
      <c r="H5" s="19">
        <f t="shared" ref="H5:K5" si="2">H62</f>
        <v>0</v>
      </c>
      <c r="I5" s="19">
        <f t="shared" si="2"/>
        <v>0</v>
      </c>
      <c r="J5" s="19">
        <f t="shared" si="2"/>
        <v>0</v>
      </c>
      <c r="K5" s="19">
        <f t="shared" si="2"/>
        <v>0</v>
      </c>
      <c r="L5" s="20">
        <f t="shared" ref="L5" si="3">L62</f>
        <v>0</v>
      </c>
      <c r="M5" s="3" t="s">
        <v>519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21" t="s">
        <v>306</v>
      </c>
      <c r="B7" s="4" t="s">
        <v>327</v>
      </c>
      <c r="C7" s="5" t="s">
        <v>4</v>
      </c>
      <c r="D7" s="5" t="s">
        <v>4</v>
      </c>
      <c r="E7" s="5" t="s">
        <v>4</v>
      </c>
      <c r="F7" s="118" t="s">
        <v>5</v>
      </c>
      <c r="G7" s="5" t="s">
        <v>6</v>
      </c>
      <c r="H7" s="5" t="s">
        <v>4</v>
      </c>
      <c r="I7" s="5" t="s">
        <v>7</v>
      </c>
      <c r="J7" s="5" t="s">
        <v>8</v>
      </c>
      <c r="K7" s="5" t="s">
        <v>9</v>
      </c>
      <c r="L7" s="5" t="s">
        <v>507</v>
      </c>
      <c r="M7" s="91" t="s">
        <v>508</v>
      </c>
    </row>
    <row r="8" spans="1:13" x14ac:dyDescent="0.25">
      <c r="A8" s="4" t="s">
        <v>307</v>
      </c>
      <c r="B8" s="4" t="s">
        <v>328</v>
      </c>
      <c r="C8" s="6">
        <v>2011</v>
      </c>
      <c r="D8" s="6">
        <v>2011</v>
      </c>
      <c r="E8" s="6">
        <v>2011</v>
      </c>
      <c r="F8" s="120"/>
      <c r="G8" s="5"/>
      <c r="H8" s="6">
        <v>2014</v>
      </c>
      <c r="I8" s="6">
        <v>2014</v>
      </c>
      <c r="J8" s="6">
        <v>2014</v>
      </c>
      <c r="K8" s="6">
        <v>2014</v>
      </c>
      <c r="L8" s="6">
        <v>2014</v>
      </c>
      <c r="M8" s="91" t="s">
        <v>509</v>
      </c>
    </row>
    <row r="9" spans="1:13" x14ac:dyDescent="0.25">
      <c r="A9" s="4" t="s">
        <v>308</v>
      </c>
      <c r="B9" s="4"/>
      <c r="C9" s="6" t="s">
        <v>11</v>
      </c>
      <c r="D9" s="6" t="s">
        <v>11</v>
      </c>
      <c r="E9" s="6" t="s">
        <v>11</v>
      </c>
      <c r="F9" s="6" t="s">
        <v>11</v>
      </c>
      <c r="G9" s="5"/>
      <c r="H9" s="6" t="s">
        <v>11</v>
      </c>
      <c r="I9" s="6" t="s">
        <v>11</v>
      </c>
      <c r="J9" s="6" t="s">
        <v>11</v>
      </c>
      <c r="K9" s="6" t="s">
        <v>11</v>
      </c>
      <c r="L9" s="93" t="s">
        <v>11</v>
      </c>
      <c r="M9" s="3"/>
    </row>
    <row r="10" spans="1:13" x14ac:dyDescent="0.25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</row>
    <row r="11" spans="1:13" x14ac:dyDescent="0.25">
      <c r="A11" s="4"/>
      <c r="B11" s="4" t="s">
        <v>102</v>
      </c>
      <c r="C11" s="8">
        <f t="shared" ref="C11:F12" si="4">C12</f>
        <v>300</v>
      </c>
      <c r="D11" s="9">
        <f t="shared" si="4"/>
        <v>0</v>
      </c>
      <c r="E11" s="8">
        <f t="shared" si="4"/>
        <v>0</v>
      </c>
      <c r="F11" s="9">
        <f t="shared" si="4"/>
        <v>0</v>
      </c>
      <c r="G11" s="10"/>
      <c r="H11" s="8">
        <f t="shared" ref="H11:L12" si="5">H12</f>
        <v>0</v>
      </c>
      <c r="I11" s="8">
        <f t="shared" si="5"/>
        <v>0</v>
      </c>
      <c r="J11" s="8">
        <f t="shared" si="5"/>
        <v>0</v>
      </c>
      <c r="K11" s="8">
        <f t="shared" si="5"/>
        <v>0</v>
      </c>
      <c r="L11" s="9">
        <f t="shared" si="5"/>
        <v>0</v>
      </c>
      <c r="M11" s="3" t="s">
        <v>519</v>
      </c>
    </row>
    <row r="12" spans="1:13" x14ac:dyDescent="0.25">
      <c r="A12" s="4"/>
      <c r="B12" s="4" t="s">
        <v>115</v>
      </c>
      <c r="C12" s="8">
        <f t="shared" si="4"/>
        <v>300</v>
      </c>
      <c r="D12" s="9">
        <f t="shared" si="4"/>
        <v>0</v>
      </c>
      <c r="E12" s="8">
        <f t="shared" si="4"/>
        <v>0</v>
      </c>
      <c r="F12" s="9">
        <f t="shared" si="4"/>
        <v>0</v>
      </c>
      <c r="G12" s="10"/>
      <c r="H12" s="8">
        <f t="shared" si="5"/>
        <v>0</v>
      </c>
      <c r="I12" s="8">
        <f t="shared" si="5"/>
        <v>0</v>
      </c>
      <c r="J12" s="8">
        <f t="shared" si="5"/>
        <v>0</v>
      </c>
      <c r="K12" s="8">
        <f t="shared" si="5"/>
        <v>0</v>
      </c>
      <c r="L12" s="9">
        <f t="shared" si="5"/>
        <v>0</v>
      </c>
      <c r="M12" s="3" t="s">
        <v>519</v>
      </c>
    </row>
    <row r="13" spans="1:13" x14ac:dyDescent="0.25">
      <c r="A13" s="4"/>
      <c r="B13" s="4" t="s">
        <v>144</v>
      </c>
      <c r="C13" s="8">
        <f>SUM(C14:C14)</f>
        <v>300</v>
      </c>
      <c r="D13" s="9">
        <f>SUM(D14:D14)</f>
        <v>0</v>
      </c>
      <c r="E13" s="8">
        <f>SUM(E14:E14)</f>
        <v>0</v>
      </c>
      <c r="F13" s="9">
        <f>SUM(F14:F14)</f>
        <v>0</v>
      </c>
      <c r="G13" s="10"/>
      <c r="H13" s="8">
        <f t="shared" ref="H13:L13" si="6">SUM(H14:H14)</f>
        <v>0</v>
      </c>
      <c r="I13" s="8">
        <f t="shared" si="6"/>
        <v>0</v>
      </c>
      <c r="J13" s="8">
        <f t="shared" si="6"/>
        <v>0</v>
      </c>
      <c r="K13" s="8">
        <f t="shared" si="6"/>
        <v>0</v>
      </c>
      <c r="L13" s="9">
        <f t="shared" si="6"/>
        <v>0</v>
      </c>
      <c r="M13" s="3" t="s">
        <v>519</v>
      </c>
    </row>
    <row r="14" spans="1:13" x14ac:dyDescent="0.25">
      <c r="A14" s="4"/>
      <c r="B14" s="4" t="s">
        <v>228</v>
      </c>
      <c r="C14" s="8">
        <v>300</v>
      </c>
      <c r="D14" s="9">
        <v>0</v>
      </c>
      <c r="E14" s="8">
        <v>0</v>
      </c>
      <c r="F14" s="9">
        <v>0</v>
      </c>
      <c r="G14" s="10"/>
      <c r="H14" s="8">
        <v>0</v>
      </c>
      <c r="I14" s="8">
        <v>0</v>
      </c>
      <c r="J14" s="8">
        <v>0</v>
      </c>
      <c r="K14" s="8">
        <v>0</v>
      </c>
      <c r="L14" s="9">
        <v>0</v>
      </c>
      <c r="M14" s="3" t="s">
        <v>519</v>
      </c>
    </row>
  </sheetData>
  <sheetProtection password="C7EA" sheet="1" objects="1" scenarios="1"/>
  <mergeCells count="2">
    <mergeCell ref="F1:F2"/>
    <mergeCell ref="F7:F8"/>
  </mergeCells>
  <pageMargins left="0.7" right="0.7" top="0.75" bottom="0.75" header="0.3" footer="0.3"/>
  <pageSetup paperSize="9" scale="85" fitToHeight="0" orientation="landscape" verticalDpi="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Layout" zoomScaleNormal="100" workbookViewId="0">
      <selection activeCell="G26" sqref="G26"/>
    </sheetView>
  </sheetViews>
  <sheetFormatPr defaultRowHeight="15" x14ac:dyDescent="0.25"/>
  <cols>
    <col min="2" max="2" width="41.28515625" customWidth="1"/>
    <col min="3" max="3" width="8" customWidth="1"/>
    <col min="4" max="4" width="9.85546875" customWidth="1"/>
    <col min="5" max="5" width="7.28515625" customWidth="1"/>
    <col min="6" max="6" width="9.5703125" customWidth="1"/>
    <col min="7" max="7" width="6.7109375" customWidth="1"/>
    <col min="13" max="13" width="8.140625" customWidth="1"/>
    <col min="249" max="249" width="44.42578125" customWidth="1"/>
    <col min="250" max="250" width="11.7109375" customWidth="1"/>
    <col min="251" max="251" width="10.42578125" customWidth="1"/>
    <col min="252" max="252" width="8.28515625" customWidth="1"/>
    <col min="253" max="253" width="11.42578125" customWidth="1"/>
    <col min="254" max="254" width="11.85546875" customWidth="1"/>
    <col min="255" max="255" width="11.5703125" customWidth="1"/>
    <col min="256" max="256" width="10.28515625" customWidth="1"/>
    <col min="257" max="257" width="11.5703125" customWidth="1"/>
    <col min="258" max="258" width="11.28515625" customWidth="1"/>
    <col min="505" max="505" width="44.42578125" customWidth="1"/>
    <col min="506" max="506" width="11.7109375" customWidth="1"/>
    <col min="507" max="507" width="10.42578125" customWidth="1"/>
    <col min="508" max="508" width="8.28515625" customWidth="1"/>
    <col min="509" max="509" width="11.42578125" customWidth="1"/>
    <col min="510" max="510" width="11.85546875" customWidth="1"/>
    <col min="511" max="511" width="11.5703125" customWidth="1"/>
    <col min="512" max="512" width="10.28515625" customWidth="1"/>
    <col min="513" max="513" width="11.5703125" customWidth="1"/>
    <col min="514" max="514" width="11.28515625" customWidth="1"/>
    <col min="761" max="761" width="44.42578125" customWidth="1"/>
    <col min="762" max="762" width="11.7109375" customWidth="1"/>
    <col min="763" max="763" width="10.42578125" customWidth="1"/>
    <col min="764" max="764" width="8.28515625" customWidth="1"/>
    <col min="765" max="765" width="11.42578125" customWidth="1"/>
    <col min="766" max="766" width="11.85546875" customWidth="1"/>
    <col min="767" max="767" width="11.5703125" customWidth="1"/>
    <col min="768" max="768" width="10.28515625" customWidth="1"/>
    <col min="769" max="769" width="11.5703125" customWidth="1"/>
    <col min="770" max="770" width="11.28515625" customWidth="1"/>
    <col min="1017" max="1017" width="44.42578125" customWidth="1"/>
    <col min="1018" max="1018" width="11.7109375" customWidth="1"/>
    <col min="1019" max="1019" width="10.42578125" customWidth="1"/>
    <col min="1020" max="1020" width="8.28515625" customWidth="1"/>
    <col min="1021" max="1021" width="11.42578125" customWidth="1"/>
    <col min="1022" max="1022" width="11.85546875" customWidth="1"/>
    <col min="1023" max="1023" width="11.5703125" customWidth="1"/>
    <col min="1024" max="1024" width="10.28515625" customWidth="1"/>
    <col min="1025" max="1025" width="11.5703125" customWidth="1"/>
    <col min="1026" max="1026" width="11.28515625" customWidth="1"/>
    <col min="1273" max="1273" width="44.42578125" customWidth="1"/>
    <col min="1274" max="1274" width="11.7109375" customWidth="1"/>
    <col min="1275" max="1275" width="10.42578125" customWidth="1"/>
    <col min="1276" max="1276" width="8.28515625" customWidth="1"/>
    <col min="1277" max="1277" width="11.42578125" customWidth="1"/>
    <col min="1278" max="1278" width="11.85546875" customWidth="1"/>
    <col min="1279" max="1279" width="11.5703125" customWidth="1"/>
    <col min="1280" max="1280" width="10.28515625" customWidth="1"/>
    <col min="1281" max="1281" width="11.5703125" customWidth="1"/>
    <col min="1282" max="1282" width="11.28515625" customWidth="1"/>
    <col min="1529" max="1529" width="44.42578125" customWidth="1"/>
    <col min="1530" max="1530" width="11.7109375" customWidth="1"/>
    <col min="1531" max="1531" width="10.42578125" customWidth="1"/>
    <col min="1532" max="1532" width="8.28515625" customWidth="1"/>
    <col min="1533" max="1533" width="11.42578125" customWidth="1"/>
    <col min="1534" max="1534" width="11.85546875" customWidth="1"/>
    <col min="1535" max="1535" width="11.5703125" customWidth="1"/>
    <col min="1536" max="1536" width="10.28515625" customWidth="1"/>
    <col min="1537" max="1537" width="11.5703125" customWidth="1"/>
    <col min="1538" max="1538" width="11.28515625" customWidth="1"/>
    <col min="1785" max="1785" width="44.42578125" customWidth="1"/>
    <col min="1786" max="1786" width="11.7109375" customWidth="1"/>
    <col min="1787" max="1787" width="10.42578125" customWidth="1"/>
    <col min="1788" max="1788" width="8.28515625" customWidth="1"/>
    <col min="1789" max="1789" width="11.42578125" customWidth="1"/>
    <col min="1790" max="1790" width="11.85546875" customWidth="1"/>
    <col min="1791" max="1791" width="11.5703125" customWidth="1"/>
    <col min="1792" max="1792" width="10.28515625" customWidth="1"/>
    <col min="1793" max="1793" width="11.5703125" customWidth="1"/>
    <col min="1794" max="1794" width="11.28515625" customWidth="1"/>
    <col min="2041" max="2041" width="44.42578125" customWidth="1"/>
    <col min="2042" max="2042" width="11.7109375" customWidth="1"/>
    <col min="2043" max="2043" width="10.42578125" customWidth="1"/>
    <col min="2044" max="2044" width="8.28515625" customWidth="1"/>
    <col min="2045" max="2045" width="11.42578125" customWidth="1"/>
    <col min="2046" max="2046" width="11.85546875" customWidth="1"/>
    <col min="2047" max="2047" width="11.5703125" customWidth="1"/>
    <col min="2048" max="2048" width="10.28515625" customWidth="1"/>
    <col min="2049" max="2049" width="11.5703125" customWidth="1"/>
    <col min="2050" max="2050" width="11.28515625" customWidth="1"/>
    <col min="2297" max="2297" width="44.42578125" customWidth="1"/>
    <col min="2298" max="2298" width="11.7109375" customWidth="1"/>
    <col min="2299" max="2299" width="10.42578125" customWidth="1"/>
    <col min="2300" max="2300" width="8.28515625" customWidth="1"/>
    <col min="2301" max="2301" width="11.42578125" customWidth="1"/>
    <col min="2302" max="2302" width="11.85546875" customWidth="1"/>
    <col min="2303" max="2303" width="11.5703125" customWidth="1"/>
    <col min="2304" max="2304" width="10.28515625" customWidth="1"/>
    <col min="2305" max="2305" width="11.5703125" customWidth="1"/>
    <col min="2306" max="2306" width="11.28515625" customWidth="1"/>
    <col min="2553" max="2553" width="44.42578125" customWidth="1"/>
    <col min="2554" max="2554" width="11.7109375" customWidth="1"/>
    <col min="2555" max="2555" width="10.42578125" customWidth="1"/>
    <col min="2556" max="2556" width="8.28515625" customWidth="1"/>
    <col min="2557" max="2557" width="11.42578125" customWidth="1"/>
    <col min="2558" max="2558" width="11.85546875" customWidth="1"/>
    <col min="2559" max="2559" width="11.5703125" customWidth="1"/>
    <col min="2560" max="2560" width="10.28515625" customWidth="1"/>
    <col min="2561" max="2561" width="11.5703125" customWidth="1"/>
    <col min="2562" max="2562" width="11.28515625" customWidth="1"/>
    <col min="2809" max="2809" width="44.42578125" customWidth="1"/>
    <col min="2810" max="2810" width="11.7109375" customWidth="1"/>
    <col min="2811" max="2811" width="10.42578125" customWidth="1"/>
    <col min="2812" max="2812" width="8.28515625" customWidth="1"/>
    <col min="2813" max="2813" width="11.42578125" customWidth="1"/>
    <col min="2814" max="2814" width="11.85546875" customWidth="1"/>
    <col min="2815" max="2815" width="11.5703125" customWidth="1"/>
    <col min="2816" max="2816" width="10.28515625" customWidth="1"/>
    <col min="2817" max="2817" width="11.5703125" customWidth="1"/>
    <col min="2818" max="2818" width="11.28515625" customWidth="1"/>
    <col min="3065" max="3065" width="44.42578125" customWidth="1"/>
    <col min="3066" max="3066" width="11.7109375" customWidth="1"/>
    <col min="3067" max="3067" width="10.42578125" customWidth="1"/>
    <col min="3068" max="3068" width="8.28515625" customWidth="1"/>
    <col min="3069" max="3069" width="11.42578125" customWidth="1"/>
    <col min="3070" max="3070" width="11.85546875" customWidth="1"/>
    <col min="3071" max="3071" width="11.5703125" customWidth="1"/>
    <col min="3072" max="3072" width="10.28515625" customWidth="1"/>
    <col min="3073" max="3073" width="11.5703125" customWidth="1"/>
    <col min="3074" max="3074" width="11.28515625" customWidth="1"/>
    <col min="3321" max="3321" width="44.42578125" customWidth="1"/>
    <col min="3322" max="3322" width="11.7109375" customWidth="1"/>
    <col min="3323" max="3323" width="10.42578125" customWidth="1"/>
    <col min="3324" max="3324" width="8.28515625" customWidth="1"/>
    <col min="3325" max="3325" width="11.42578125" customWidth="1"/>
    <col min="3326" max="3326" width="11.85546875" customWidth="1"/>
    <col min="3327" max="3327" width="11.5703125" customWidth="1"/>
    <col min="3328" max="3328" width="10.28515625" customWidth="1"/>
    <col min="3329" max="3329" width="11.5703125" customWidth="1"/>
    <col min="3330" max="3330" width="11.28515625" customWidth="1"/>
    <col min="3577" max="3577" width="44.42578125" customWidth="1"/>
    <col min="3578" max="3578" width="11.7109375" customWidth="1"/>
    <col min="3579" max="3579" width="10.42578125" customWidth="1"/>
    <col min="3580" max="3580" width="8.28515625" customWidth="1"/>
    <col min="3581" max="3581" width="11.42578125" customWidth="1"/>
    <col min="3582" max="3582" width="11.85546875" customWidth="1"/>
    <col min="3583" max="3583" width="11.5703125" customWidth="1"/>
    <col min="3584" max="3584" width="10.28515625" customWidth="1"/>
    <col min="3585" max="3585" width="11.5703125" customWidth="1"/>
    <col min="3586" max="3586" width="11.28515625" customWidth="1"/>
    <col min="3833" max="3833" width="44.42578125" customWidth="1"/>
    <col min="3834" max="3834" width="11.7109375" customWidth="1"/>
    <col min="3835" max="3835" width="10.42578125" customWidth="1"/>
    <col min="3836" max="3836" width="8.28515625" customWidth="1"/>
    <col min="3837" max="3837" width="11.42578125" customWidth="1"/>
    <col min="3838" max="3838" width="11.85546875" customWidth="1"/>
    <col min="3839" max="3839" width="11.5703125" customWidth="1"/>
    <col min="3840" max="3840" width="10.28515625" customWidth="1"/>
    <col min="3841" max="3841" width="11.5703125" customWidth="1"/>
    <col min="3842" max="3842" width="11.28515625" customWidth="1"/>
    <col min="4089" max="4089" width="44.42578125" customWidth="1"/>
    <col min="4090" max="4090" width="11.7109375" customWidth="1"/>
    <col min="4091" max="4091" width="10.42578125" customWidth="1"/>
    <col min="4092" max="4092" width="8.28515625" customWidth="1"/>
    <col min="4093" max="4093" width="11.42578125" customWidth="1"/>
    <col min="4094" max="4094" width="11.85546875" customWidth="1"/>
    <col min="4095" max="4095" width="11.5703125" customWidth="1"/>
    <col min="4096" max="4096" width="10.28515625" customWidth="1"/>
    <col min="4097" max="4097" width="11.5703125" customWidth="1"/>
    <col min="4098" max="4098" width="11.28515625" customWidth="1"/>
    <col min="4345" max="4345" width="44.42578125" customWidth="1"/>
    <col min="4346" max="4346" width="11.7109375" customWidth="1"/>
    <col min="4347" max="4347" width="10.42578125" customWidth="1"/>
    <col min="4348" max="4348" width="8.28515625" customWidth="1"/>
    <col min="4349" max="4349" width="11.42578125" customWidth="1"/>
    <col min="4350" max="4350" width="11.85546875" customWidth="1"/>
    <col min="4351" max="4351" width="11.5703125" customWidth="1"/>
    <col min="4352" max="4352" width="10.28515625" customWidth="1"/>
    <col min="4353" max="4353" width="11.5703125" customWidth="1"/>
    <col min="4354" max="4354" width="11.28515625" customWidth="1"/>
    <col min="4601" max="4601" width="44.42578125" customWidth="1"/>
    <col min="4602" max="4602" width="11.7109375" customWidth="1"/>
    <col min="4603" max="4603" width="10.42578125" customWidth="1"/>
    <col min="4604" max="4604" width="8.28515625" customWidth="1"/>
    <col min="4605" max="4605" width="11.42578125" customWidth="1"/>
    <col min="4606" max="4606" width="11.85546875" customWidth="1"/>
    <col min="4607" max="4607" width="11.5703125" customWidth="1"/>
    <col min="4608" max="4608" width="10.28515625" customWidth="1"/>
    <col min="4609" max="4609" width="11.5703125" customWidth="1"/>
    <col min="4610" max="4610" width="11.28515625" customWidth="1"/>
    <col min="4857" max="4857" width="44.42578125" customWidth="1"/>
    <col min="4858" max="4858" width="11.7109375" customWidth="1"/>
    <col min="4859" max="4859" width="10.42578125" customWidth="1"/>
    <col min="4860" max="4860" width="8.28515625" customWidth="1"/>
    <col min="4861" max="4861" width="11.42578125" customWidth="1"/>
    <col min="4862" max="4862" width="11.85546875" customWidth="1"/>
    <col min="4863" max="4863" width="11.5703125" customWidth="1"/>
    <col min="4864" max="4864" width="10.28515625" customWidth="1"/>
    <col min="4865" max="4865" width="11.5703125" customWidth="1"/>
    <col min="4866" max="4866" width="11.28515625" customWidth="1"/>
    <col min="5113" max="5113" width="44.42578125" customWidth="1"/>
    <col min="5114" max="5114" width="11.7109375" customWidth="1"/>
    <col min="5115" max="5115" width="10.42578125" customWidth="1"/>
    <col min="5116" max="5116" width="8.28515625" customWidth="1"/>
    <col min="5117" max="5117" width="11.42578125" customWidth="1"/>
    <col min="5118" max="5118" width="11.85546875" customWidth="1"/>
    <col min="5119" max="5119" width="11.5703125" customWidth="1"/>
    <col min="5120" max="5120" width="10.28515625" customWidth="1"/>
    <col min="5121" max="5121" width="11.5703125" customWidth="1"/>
    <col min="5122" max="5122" width="11.28515625" customWidth="1"/>
    <col min="5369" max="5369" width="44.42578125" customWidth="1"/>
    <col min="5370" max="5370" width="11.7109375" customWidth="1"/>
    <col min="5371" max="5371" width="10.42578125" customWidth="1"/>
    <col min="5372" max="5372" width="8.28515625" customWidth="1"/>
    <col min="5373" max="5373" width="11.42578125" customWidth="1"/>
    <col min="5374" max="5374" width="11.85546875" customWidth="1"/>
    <col min="5375" max="5375" width="11.5703125" customWidth="1"/>
    <col min="5376" max="5376" width="10.28515625" customWidth="1"/>
    <col min="5377" max="5377" width="11.5703125" customWidth="1"/>
    <col min="5378" max="5378" width="11.28515625" customWidth="1"/>
    <col min="5625" max="5625" width="44.42578125" customWidth="1"/>
    <col min="5626" max="5626" width="11.7109375" customWidth="1"/>
    <col min="5627" max="5627" width="10.42578125" customWidth="1"/>
    <col min="5628" max="5628" width="8.28515625" customWidth="1"/>
    <col min="5629" max="5629" width="11.42578125" customWidth="1"/>
    <col min="5630" max="5630" width="11.85546875" customWidth="1"/>
    <col min="5631" max="5631" width="11.5703125" customWidth="1"/>
    <col min="5632" max="5632" width="10.28515625" customWidth="1"/>
    <col min="5633" max="5633" width="11.5703125" customWidth="1"/>
    <col min="5634" max="5634" width="11.28515625" customWidth="1"/>
    <col min="5881" max="5881" width="44.42578125" customWidth="1"/>
    <col min="5882" max="5882" width="11.7109375" customWidth="1"/>
    <col min="5883" max="5883" width="10.42578125" customWidth="1"/>
    <col min="5884" max="5884" width="8.28515625" customWidth="1"/>
    <col min="5885" max="5885" width="11.42578125" customWidth="1"/>
    <col min="5886" max="5886" width="11.85546875" customWidth="1"/>
    <col min="5887" max="5887" width="11.5703125" customWidth="1"/>
    <col min="5888" max="5888" width="10.28515625" customWidth="1"/>
    <col min="5889" max="5889" width="11.5703125" customWidth="1"/>
    <col min="5890" max="5890" width="11.28515625" customWidth="1"/>
    <col min="6137" max="6137" width="44.42578125" customWidth="1"/>
    <col min="6138" max="6138" width="11.7109375" customWidth="1"/>
    <col min="6139" max="6139" width="10.42578125" customWidth="1"/>
    <col min="6140" max="6140" width="8.28515625" customWidth="1"/>
    <col min="6141" max="6141" width="11.42578125" customWidth="1"/>
    <col min="6142" max="6142" width="11.85546875" customWidth="1"/>
    <col min="6143" max="6143" width="11.5703125" customWidth="1"/>
    <col min="6144" max="6144" width="10.28515625" customWidth="1"/>
    <col min="6145" max="6145" width="11.5703125" customWidth="1"/>
    <col min="6146" max="6146" width="11.28515625" customWidth="1"/>
    <col min="6393" max="6393" width="44.42578125" customWidth="1"/>
    <col min="6394" max="6394" width="11.7109375" customWidth="1"/>
    <col min="6395" max="6395" width="10.42578125" customWidth="1"/>
    <col min="6396" max="6396" width="8.28515625" customWidth="1"/>
    <col min="6397" max="6397" width="11.42578125" customWidth="1"/>
    <col min="6398" max="6398" width="11.85546875" customWidth="1"/>
    <col min="6399" max="6399" width="11.5703125" customWidth="1"/>
    <col min="6400" max="6400" width="10.28515625" customWidth="1"/>
    <col min="6401" max="6401" width="11.5703125" customWidth="1"/>
    <col min="6402" max="6402" width="11.28515625" customWidth="1"/>
    <col min="6649" max="6649" width="44.42578125" customWidth="1"/>
    <col min="6650" max="6650" width="11.7109375" customWidth="1"/>
    <col min="6651" max="6651" width="10.42578125" customWidth="1"/>
    <col min="6652" max="6652" width="8.28515625" customWidth="1"/>
    <col min="6653" max="6653" width="11.42578125" customWidth="1"/>
    <col min="6654" max="6654" width="11.85546875" customWidth="1"/>
    <col min="6655" max="6655" width="11.5703125" customWidth="1"/>
    <col min="6656" max="6656" width="10.28515625" customWidth="1"/>
    <col min="6657" max="6657" width="11.5703125" customWidth="1"/>
    <col min="6658" max="6658" width="11.28515625" customWidth="1"/>
    <col min="6905" max="6905" width="44.42578125" customWidth="1"/>
    <col min="6906" max="6906" width="11.7109375" customWidth="1"/>
    <col min="6907" max="6907" width="10.42578125" customWidth="1"/>
    <col min="6908" max="6908" width="8.28515625" customWidth="1"/>
    <col min="6909" max="6909" width="11.42578125" customWidth="1"/>
    <col min="6910" max="6910" width="11.85546875" customWidth="1"/>
    <col min="6911" max="6911" width="11.5703125" customWidth="1"/>
    <col min="6912" max="6912" width="10.28515625" customWidth="1"/>
    <col min="6913" max="6913" width="11.5703125" customWidth="1"/>
    <col min="6914" max="6914" width="11.28515625" customWidth="1"/>
    <col min="7161" max="7161" width="44.42578125" customWidth="1"/>
    <col min="7162" max="7162" width="11.7109375" customWidth="1"/>
    <col min="7163" max="7163" width="10.42578125" customWidth="1"/>
    <col min="7164" max="7164" width="8.28515625" customWidth="1"/>
    <col min="7165" max="7165" width="11.42578125" customWidth="1"/>
    <col min="7166" max="7166" width="11.85546875" customWidth="1"/>
    <col min="7167" max="7167" width="11.5703125" customWidth="1"/>
    <col min="7168" max="7168" width="10.28515625" customWidth="1"/>
    <col min="7169" max="7169" width="11.5703125" customWidth="1"/>
    <col min="7170" max="7170" width="11.28515625" customWidth="1"/>
    <col min="7417" max="7417" width="44.42578125" customWidth="1"/>
    <col min="7418" max="7418" width="11.7109375" customWidth="1"/>
    <col min="7419" max="7419" width="10.42578125" customWidth="1"/>
    <col min="7420" max="7420" width="8.28515625" customWidth="1"/>
    <col min="7421" max="7421" width="11.42578125" customWidth="1"/>
    <col min="7422" max="7422" width="11.85546875" customWidth="1"/>
    <col min="7423" max="7423" width="11.5703125" customWidth="1"/>
    <col min="7424" max="7424" width="10.28515625" customWidth="1"/>
    <col min="7425" max="7425" width="11.5703125" customWidth="1"/>
    <col min="7426" max="7426" width="11.28515625" customWidth="1"/>
    <col min="7673" max="7673" width="44.42578125" customWidth="1"/>
    <col min="7674" max="7674" width="11.7109375" customWidth="1"/>
    <col min="7675" max="7675" width="10.42578125" customWidth="1"/>
    <col min="7676" max="7676" width="8.28515625" customWidth="1"/>
    <col min="7677" max="7677" width="11.42578125" customWidth="1"/>
    <col min="7678" max="7678" width="11.85546875" customWidth="1"/>
    <col min="7679" max="7679" width="11.5703125" customWidth="1"/>
    <col min="7680" max="7680" width="10.28515625" customWidth="1"/>
    <col min="7681" max="7681" width="11.5703125" customWidth="1"/>
    <col min="7682" max="7682" width="11.28515625" customWidth="1"/>
    <col min="7929" max="7929" width="44.42578125" customWidth="1"/>
    <col min="7930" max="7930" width="11.7109375" customWidth="1"/>
    <col min="7931" max="7931" width="10.42578125" customWidth="1"/>
    <col min="7932" max="7932" width="8.28515625" customWidth="1"/>
    <col min="7933" max="7933" width="11.42578125" customWidth="1"/>
    <col min="7934" max="7934" width="11.85546875" customWidth="1"/>
    <col min="7935" max="7935" width="11.5703125" customWidth="1"/>
    <col min="7936" max="7936" width="10.28515625" customWidth="1"/>
    <col min="7937" max="7937" width="11.5703125" customWidth="1"/>
    <col min="7938" max="7938" width="11.28515625" customWidth="1"/>
    <col min="8185" max="8185" width="44.42578125" customWidth="1"/>
    <col min="8186" max="8186" width="11.7109375" customWidth="1"/>
    <col min="8187" max="8187" width="10.42578125" customWidth="1"/>
    <col min="8188" max="8188" width="8.28515625" customWidth="1"/>
    <col min="8189" max="8189" width="11.42578125" customWidth="1"/>
    <col min="8190" max="8190" width="11.85546875" customWidth="1"/>
    <col min="8191" max="8191" width="11.5703125" customWidth="1"/>
    <col min="8192" max="8192" width="10.28515625" customWidth="1"/>
    <col min="8193" max="8193" width="11.5703125" customWidth="1"/>
    <col min="8194" max="8194" width="11.28515625" customWidth="1"/>
    <col min="8441" max="8441" width="44.42578125" customWidth="1"/>
    <col min="8442" max="8442" width="11.7109375" customWidth="1"/>
    <col min="8443" max="8443" width="10.42578125" customWidth="1"/>
    <col min="8444" max="8444" width="8.28515625" customWidth="1"/>
    <col min="8445" max="8445" width="11.42578125" customWidth="1"/>
    <col min="8446" max="8446" width="11.85546875" customWidth="1"/>
    <col min="8447" max="8447" width="11.5703125" customWidth="1"/>
    <col min="8448" max="8448" width="10.28515625" customWidth="1"/>
    <col min="8449" max="8449" width="11.5703125" customWidth="1"/>
    <col min="8450" max="8450" width="11.28515625" customWidth="1"/>
    <col min="8697" max="8697" width="44.42578125" customWidth="1"/>
    <col min="8698" max="8698" width="11.7109375" customWidth="1"/>
    <col min="8699" max="8699" width="10.42578125" customWidth="1"/>
    <col min="8700" max="8700" width="8.28515625" customWidth="1"/>
    <col min="8701" max="8701" width="11.42578125" customWidth="1"/>
    <col min="8702" max="8702" width="11.85546875" customWidth="1"/>
    <col min="8703" max="8703" width="11.5703125" customWidth="1"/>
    <col min="8704" max="8704" width="10.28515625" customWidth="1"/>
    <col min="8705" max="8705" width="11.5703125" customWidth="1"/>
    <col min="8706" max="8706" width="11.28515625" customWidth="1"/>
    <col min="8953" max="8953" width="44.42578125" customWidth="1"/>
    <col min="8954" max="8954" width="11.7109375" customWidth="1"/>
    <col min="8955" max="8955" width="10.42578125" customWidth="1"/>
    <col min="8956" max="8956" width="8.28515625" customWidth="1"/>
    <col min="8957" max="8957" width="11.42578125" customWidth="1"/>
    <col min="8958" max="8958" width="11.85546875" customWidth="1"/>
    <col min="8959" max="8959" width="11.5703125" customWidth="1"/>
    <col min="8960" max="8960" width="10.28515625" customWidth="1"/>
    <col min="8961" max="8961" width="11.5703125" customWidth="1"/>
    <col min="8962" max="8962" width="11.28515625" customWidth="1"/>
    <col min="9209" max="9209" width="44.42578125" customWidth="1"/>
    <col min="9210" max="9210" width="11.7109375" customWidth="1"/>
    <col min="9211" max="9211" width="10.42578125" customWidth="1"/>
    <col min="9212" max="9212" width="8.28515625" customWidth="1"/>
    <col min="9213" max="9213" width="11.42578125" customWidth="1"/>
    <col min="9214" max="9214" width="11.85546875" customWidth="1"/>
    <col min="9215" max="9215" width="11.5703125" customWidth="1"/>
    <col min="9216" max="9216" width="10.28515625" customWidth="1"/>
    <col min="9217" max="9217" width="11.5703125" customWidth="1"/>
    <col min="9218" max="9218" width="11.28515625" customWidth="1"/>
    <col min="9465" max="9465" width="44.42578125" customWidth="1"/>
    <col min="9466" max="9466" width="11.7109375" customWidth="1"/>
    <col min="9467" max="9467" width="10.42578125" customWidth="1"/>
    <col min="9468" max="9468" width="8.28515625" customWidth="1"/>
    <col min="9469" max="9469" width="11.42578125" customWidth="1"/>
    <col min="9470" max="9470" width="11.85546875" customWidth="1"/>
    <col min="9471" max="9471" width="11.5703125" customWidth="1"/>
    <col min="9472" max="9472" width="10.28515625" customWidth="1"/>
    <col min="9473" max="9473" width="11.5703125" customWidth="1"/>
    <col min="9474" max="9474" width="11.28515625" customWidth="1"/>
    <col min="9721" max="9721" width="44.42578125" customWidth="1"/>
    <col min="9722" max="9722" width="11.7109375" customWidth="1"/>
    <col min="9723" max="9723" width="10.42578125" customWidth="1"/>
    <col min="9724" max="9724" width="8.28515625" customWidth="1"/>
    <col min="9725" max="9725" width="11.42578125" customWidth="1"/>
    <col min="9726" max="9726" width="11.85546875" customWidth="1"/>
    <col min="9727" max="9727" width="11.5703125" customWidth="1"/>
    <col min="9728" max="9728" width="10.28515625" customWidth="1"/>
    <col min="9729" max="9729" width="11.5703125" customWidth="1"/>
    <col min="9730" max="9730" width="11.28515625" customWidth="1"/>
    <col min="9977" max="9977" width="44.42578125" customWidth="1"/>
    <col min="9978" max="9978" width="11.7109375" customWidth="1"/>
    <col min="9979" max="9979" width="10.42578125" customWidth="1"/>
    <col min="9980" max="9980" width="8.28515625" customWidth="1"/>
    <col min="9981" max="9981" width="11.42578125" customWidth="1"/>
    <col min="9982" max="9982" width="11.85546875" customWidth="1"/>
    <col min="9983" max="9983" width="11.5703125" customWidth="1"/>
    <col min="9984" max="9984" width="10.28515625" customWidth="1"/>
    <col min="9985" max="9985" width="11.5703125" customWidth="1"/>
    <col min="9986" max="9986" width="11.28515625" customWidth="1"/>
    <col min="10233" max="10233" width="44.42578125" customWidth="1"/>
    <col min="10234" max="10234" width="11.7109375" customWidth="1"/>
    <col min="10235" max="10235" width="10.42578125" customWidth="1"/>
    <col min="10236" max="10236" width="8.28515625" customWidth="1"/>
    <col min="10237" max="10237" width="11.42578125" customWidth="1"/>
    <col min="10238" max="10238" width="11.85546875" customWidth="1"/>
    <col min="10239" max="10239" width="11.5703125" customWidth="1"/>
    <col min="10240" max="10240" width="10.28515625" customWidth="1"/>
    <col min="10241" max="10241" width="11.5703125" customWidth="1"/>
    <col min="10242" max="10242" width="11.28515625" customWidth="1"/>
    <col min="10489" max="10489" width="44.42578125" customWidth="1"/>
    <col min="10490" max="10490" width="11.7109375" customWidth="1"/>
    <col min="10491" max="10491" width="10.42578125" customWidth="1"/>
    <col min="10492" max="10492" width="8.28515625" customWidth="1"/>
    <col min="10493" max="10493" width="11.42578125" customWidth="1"/>
    <col min="10494" max="10494" width="11.85546875" customWidth="1"/>
    <col min="10495" max="10495" width="11.5703125" customWidth="1"/>
    <col min="10496" max="10496" width="10.28515625" customWidth="1"/>
    <col min="10497" max="10497" width="11.5703125" customWidth="1"/>
    <col min="10498" max="10498" width="11.28515625" customWidth="1"/>
    <col min="10745" max="10745" width="44.42578125" customWidth="1"/>
    <col min="10746" max="10746" width="11.7109375" customWidth="1"/>
    <col min="10747" max="10747" width="10.42578125" customWidth="1"/>
    <col min="10748" max="10748" width="8.28515625" customWidth="1"/>
    <col min="10749" max="10749" width="11.42578125" customWidth="1"/>
    <col min="10750" max="10750" width="11.85546875" customWidth="1"/>
    <col min="10751" max="10751" width="11.5703125" customWidth="1"/>
    <col min="10752" max="10752" width="10.28515625" customWidth="1"/>
    <col min="10753" max="10753" width="11.5703125" customWidth="1"/>
    <col min="10754" max="10754" width="11.28515625" customWidth="1"/>
    <col min="11001" max="11001" width="44.42578125" customWidth="1"/>
    <col min="11002" max="11002" width="11.7109375" customWidth="1"/>
    <col min="11003" max="11003" width="10.42578125" customWidth="1"/>
    <col min="11004" max="11004" width="8.28515625" customWidth="1"/>
    <col min="11005" max="11005" width="11.42578125" customWidth="1"/>
    <col min="11006" max="11006" width="11.85546875" customWidth="1"/>
    <col min="11007" max="11007" width="11.5703125" customWidth="1"/>
    <col min="11008" max="11008" width="10.28515625" customWidth="1"/>
    <col min="11009" max="11009" width="11.5703125" customWidth="1"/>
    <col min="11010" max="11010" width="11.28515625" customWidth="1"/>
    <col min="11257" max="11257" width="44.42578125" customWidth="1"/>
    <col min="11258" max="11258" width="11.7109375" customWidth="1"/>
    <col min="11259" max="11259" width="10.42578125" customWidth="1"/>
    <col min="11260" max="11260" width="8.28515625" customWidth="1"/>
    <col min="11261" max="11261" width="11.42578125" customWidth="1"/>
    <col min="11262" max="11262" width="11.85546875" customWidth="1"/>
    <col min="11263" max="11263" width="11.5703125" customWidth="1"/>
    <col min="11264" max="11264" width="10.28515625" customWidth="1"/>
    <col min="11265" max="11265" width="11.5703125" customWidth="1"/>
    <col min="11266" max="11266" width="11.28515625" customWidth="1"/>
    <col min="11513" max="11513" width="44.42578125" customWidth="1"/>
    <col min="11514" max="11514" width="11.7109375" customWidth="1"/>
    <col min="11515" max="11515" width="10.42578125" customWidth="1"/>
    <col min="11516" max="11516" width="8.28515625" customWidth="1"/>
    <col min="11517" max="11517" width="11.42578125" customWidth="1"/>
    <col min="11518" max="11518" width="11.85546875" customWidth="1"/>
    <col min="11519" max="11519" width="11.5703125" customWidth="1"/>
    <col min="11520" max="11520" width="10.28515625" customWidth="1"/>
    <col min="11521" max="11521" width="11.5703125" customWidth="1"/>
    <col min="11522" max="11522" width="11.28515625" customWidth="1"/>
    <col min="11769" max="11769" width="44.42578125" customWidth="1"/>
    <col min="11770" max="11770" width="11.7109375" customWidth="1"/>
    <col min="11771" max="11771" width="10.42578125" customWidth="1"/>
    <col min="11772" max="11772" width="8.28515625" customWidth="1"/>
    <col min="11773" max="11773" width="11.42578125" customWidth="1"/>
    <col min="11774" max="11774" width="11.85546875" customWidth="1"/>
    <col min="11775" max="11775" width="11.5703125" customWidth="1"/>
    <col min="11776" max="11776" width="10.28515625" customWidth="1"/>
    <col min="11777" max="11777" width="11.5703125" customWidth="1"/>
    <col min="11778" max="11778" width="11.28515625" customWidth="1"/>
    <col min="12025" max="12025" width="44.42578125" customWidth="1"/>
    <col min="12026" max="12026" width="11.7109375" customWidth="1"/>
    <col min="12027" max="12027" width="10.42578125" customWidth="1"/>
    <col min="12028" max="12028" width="8.28515625" customWidth="1"/>
    <col min="12029" max="12029" width="11.42578125" customWidth="1"/>
    <col min="12030" max="12030" width="11.85546875" customWidth="1"/>
    <col min="12031" max="12031" width="11.5703125" customWidth="1"/>
    <col min="12032" max="12032" width="10.28515625" customWidth="1"/>
    <col min="12033" max="12033" width="11.5703125" customWidth="1"/>
    <col min="12034" max="12034" width="11.28515625" customWidth="1"/>
    <col min="12281" max="12281" width="44.42578125" customWidth="1"/>
    <col min="12282" max="12282" width="11.7109375" customWidth="1"/>
    <col min="12283" max="12283" width="10.42578125" customWidth="1"/>
    <col min="12284" max="12284" width="8.28515625" customWidth="1"/>
    <col min="12285" max="12285" width="11.42578125" customWidth="1"/>
    <col min="12286" max="12286" width="11.85546875" customWidth="1"/>
    <col min="12287" max="12287" width="11.5703125" customWidth="1"/>
    <col min="12288" max="12288" width="10.28515625" customWidth="1"/>
    <col min="12289" max="12289" width="11.5703125" customWidth="1"/>
    <col min="12290" max="12290" width="11.28515625" customWidth="1"/>
    <col min="12537" max="12537" width="44.42578125" customWidth="1"/>
    <col min="12538" max="12538" width="11.7109375" customWidth="1"/>
    <col min="12539" max="12539" width="10.42578125" customWidth="1"/>
    <col min="12540" max="12540" width="8.28515625" customWidth="1"/>
    <col min="12541" max="12541" width="11.42578125" customWidth="1"/>
    <col min="12542" max="12542" width="11.85546875" customWidth="1"/>
    <col min="12543" max="12543" width="11.5703125" customWidth="1"/>
    <col min="12544" max="12544" width="10.28515625" customWidth="1"/>
    <col min="12545" max="12545" width="11.5703125" customWidth="1"/>
    <col min="12546" max="12546" width="11.28515625" customWidth="1"/>
    <col min="12793" max="12793" width="44.42578125" customWidth="1"/>
    <col min="12794" max="12794" width="11.7109375" customWidth="1"/>
    <col min="12795" max="12795" width="10.42578125" customWidth="1"/>
    <col min="12796" max="12796" width="8.28515625" customWidth="1"/>
    <col min="12797" max="12797" width="11.42578125" customWidth="1"/>
    <col min="12798" max="12798" width="11.85546875" customWidth="1"/>
    <col min="12799" max="12799" width="11.5703125" customWidth="1"/>
    <col min="12800" max="12800" width="10.28515625" customWidth="1"/>
    <col min="12801" max="12801" width="11.5703125" customWidth="1"/>
    <col min="12802" max="12802" width="11.28515625" customWidth="1"/>
    <col min="13049" max="13049" width="44.42578125" customWidth="1"/>
    <col min="13050" max="13050" width="11.7109375" customWidth="1"/>
    <col min="13051" max="13051" width="10.42578125" customWidth="1"/>
    <col min="13052" max="13052" width="8.28515625" customWidth="1"/>
    <col min="13053" max="13053" width="11.42578125" customWidth="1"/>
    <col min="13054" max="13054" width="11.85546875" customWidth="1"/>
    <col min="13055" max="13055" width="11.5703125" customWidth="1"/>
    <col min="13056" max="13056" width="10.28515625" customWidth="1"/>
    <col min="13057" max="13057" width="11.5703125" customWidth="1"/>
    <col min="13058" max="13058" width="11.28515625" customWidth="1"/>
    <col min="13305" max="13305" width="44.42578125" customWidth="1"/>
    <col min="13306" max="13306" width="11.7109375" customWidth="1"/>
    <col min="13307" max="13307" width="10.42578125" customWidth="1"/>
    <col min="13308" max="13308" width="8.28515625" customWidth="1"/>
    <col min="13309" max="13309" width="11.42578125" customWidth="1"/>
    <col min="13310" max="13310" width="11.85546875" customWidth="1"/>
    <col min="13311" max="13311" width="11.5703125" customWidth="1"/>
    <col min="13312" max="13312" width="10.28515625" customWidth="1"/>
    <col min="13313" max="13313" width="11.5703125" customWidth="1"/>
    <col min="13314" max="13314" width="11.28515625" customWidth="1"/>
    <col min="13561" max="13561" width="44.42578125" customWidth="1"/>
    <col min="13562" max="13562" width="11.7109375" customWidth="1"/>
    <col min="13563" max="13563" width="10.42578125" customWidth="1"/>
    <col min="13564" max="13564" width="8.28515625" customWidth="1"/>
    <col min="13565" max="13565" width="11.42578125" customWidth="1"/>
    <col min="13566" max="13566" width="11.85546875" customWidth="1"/>
    <col min="13567" max="13567" width="11.5703125" customWidth="1"/>
    <col min="13568" max="13568" width="10.28515625" customWidth="1"/>
    <col min="13569" max="13569" width="11.5703125" customWidth="1"/>
    <col min="13570" max="13570" width="11.28515625" customWidth="1"/>
    <col min="13817" max="13817" width="44.42578125" customWidth="1"/>
    <col min="13818" max="13818" width="11.7109375" customWidth="1"/>
    <col min="13819" max="13819" width="10.42578125" customWidth="1"/>
    <col min="13820" max="13820" width="8.28515625" customWidth="1"/>
    <col min="13821" max="13821" width="11.42578125" customWidth="1"/>
    <col min="13822" max="13822" width="11.85546875" customWidth="1"/>
    <col min="13823" max="13823" width="11.5703125" customWidth="1"/>
    <col min="13824" max="13824" width="10.28515625" customWidth="1"/>
    <col min="13825" max="13825" width="11.5703125" customWidth="1"/>
    <col min="13826" max="13826" width="11.28515625" customWidth="1"/>
    <col min="14073" max="14073" width="44.42578125" customWidth="1"/>
    <col min="14074" max="14074" width="11.7109375" customWidth="1"/>
    <col min="14075" max="14075" width="10.42578125" customWidth="1"/>
    <col min="14076" max="14076" width="8.28515625" customWidth="1"/>
    <col min="14077" max="14077" width="11.42578125" customWidth="1"/>
    <col min="14078" max="14078" width="11.85546875" customWidth="1"/>
    <col min="14079" max="14079" width="11.5703125" customWidth="1"/>
    <col min="14080" max="14080" width="10.28515625" customWidth="1"/>
    <col min="14081" max="14081" width="11.5703125" customWidth="1"/>
    <col min="14082" max="14082" width="11.28515625" customWidth="1"/>
    <col min="14329" max="14329" width="44.42578125" customWidth="1"/>
    <col min="14330" max="14330" width="11.7109375" customWidth="1"/>
    <col min="14331" max="14331" width="10.42578125" customWidth="1"/>
    <col min="14332" max="14332" width="8.28515625" customWidth="1"/>
    <col min="14333" max="14333" width="11.42578125" customWidth="1"/>
    <col min="14334" max="14334" width="11.85546875" customWidth="1"/>
    <col min="14335" max="14335" width="11.5703125" customWidth="1"/>
    <col min="14336" max="14336" width="10.28515625" customWidth="1"/>
    <col min="14337" max="14337" width="11.5703125" customWidth="1"/>
    <col min="14338" max="14338" width="11.28515625" customWidth="1"/>
    <col min="14585" max="14585" width="44.42578125" customWidth="1"/>
    <col min="14586" max="14586" width="11.7109375" customWidth="1"/>
    <col min="14587" max="14587" width="10.42578125" customWidth="1"/>
    <col min="14588" max="14588" width="8.28515625" customWidth="1"/>
    <col min="14589" max="14589" width="11.42578125" customWidth="1"/>
    <col min="14590" max="14590" width="11.85546875" customWidth="1"/>
    <col min="14591" max="14591" width="11.5703125" customWidth="1"/>
    <col min="14592" max="14592" width="10.28515625" customWidth="1"/>
    <col min="14593" max="14593" width="11.5703125" customWidth="1"/>
    <col min="14594" max="14594" width="11.28515625" customWidth="1"/>
    <col min="14841" max="14841" width="44.42578125" customWidth="1"/>
    <col min="14842" max="14842" width="11.7109375" customWidth="1"/>
    <col min="14843" max="14843" width="10.42578125" customWidth="1"/>
    <col min="14844" max="14844" width="8.28515625" customWidth="1"/>
    <col min="14845" max="14845" width="11.42578125" customWidth="1"/>
    <col min="14846" max="14846" width="11.85546875" customWidth="1"/>
    <col min="14847" max="14847" width="11.5703125" customWidth="1"/>
    <col min="14848" max="14848" width="10.28515625" customWidth="1"/>
    <col min="14849" max="14849" width="11.5703125" customWidth="1"/>
    <col min="14850" max="14850" width="11.28515625" customWidth="1"/>
    <col min="15097" max="15097" width="44.42578125" customWidth="1"/>
    <col min="15098" max="15098" width="11.7109375" customWidth="1"/>
    <col min="15099" max="15099" width="10.42578125" customWidth="1"/>
    <col min="15100" max="15100" width="8.28515625" customWidth="1"/>
    <col min="15101" max="15101" width="11.42578125" customWidth="1"/>
    <col min="15102" max="15102" width="11.85546875" customWidth="1"/>
    <col min="15103" max="15103" width="11.5703125" customWidth="1"/>
    <col min="15104" max="15104" width="10.28515625" customWidth="1"/>
    <col min="15105" max="15105" width="11.5703125" customWidth="1"/>
    <col min="15106" max="15106" width="11.28515625" customWidth="1"/>
    <col min="15353" max="15353" width="44.42578125" customWidth="1"/>
    <col min="15354" max="15354" width="11.7109375" customWidth="1"/>
    <col min="15355" max="15355" width="10.42578125" customWidth="1"/>
    <col min="15356" max="15356" width="8.28515625" customWidth="1"/>
    <col min="15357" max="15357" width="11.42578125" customWidth="1"/>
    <col min="15358" max="15358" width="11.85546875" customWidth="1"/>
    <col min="15359" max="15359" width="11.5703125" customWidth="1"/>
    <col min="15360" max="15360" width="10.28515625" customWidth="1"/>
    <col min="15361" max="15361" width="11.5703125" customWidth="1"/>
    <col min="15362" max="15362" width="11.28515625" customWidth="1"/>
    <col min="15609" max="15609" width="44.42578125" customWidth="1"/>
    <col min="15610" max="15610" width="11.7109375" customWidth="1"/>
    <col min="15611" max="15611" width="10.42578125" customWidth="1"/>
    <col min="15612" max="15612" width="8.28515625" customWidth="1"/>
    <col min="15613" max="15613" width="11.42578125" customWidth="1"/>
    <col min="15614" max="15614" width="11.85546875" customWidth="1"/>
    <col min="15615" max="15615" width="11.5703125" customWidth="1"/>
    <col min="15616" max="15616" width="10.28515625" customWidth="1"/>
    <col min="15617" max="15617" width="11.5703125" customWidth="1"/>
    <col min="15618" max="15618" width="11.28515625" customWidth="1"/>
    <col min="15865" max="15865" width="44.42578125" customWidth="1"/>
    <col min="15866" max="15866" width="11.7109375" customWidth="1"/>
    <col min="15867" max="15867" width="10.42578125" customWidth="1"/>
    <col min="15868" max="15868" width="8.28515625" customWidth="1"/>
    <col min="15869" max="15869" width="11.42578125" customWidth="1"/>
    <col min="15870" max="15870" width="11.85546875" customWidth="1"/>
    <col min="15871" max="15871" width="11.5703125" customWidth="1"/>
    <col min="15872" max="15872" width="10.28515625" customWidth="1"/>
    <col min="15873" max="15873" width="11.5703125" customWidth="1"/>
    <col min="15874" max="15874" width="11.28515625" customWidth="1"/>
    <col min="16121" max="16121" width="44.42578125" customWidth="1"/>
    <col min="16122" max="16122" width="11.7109375" customWidth="1"/>
    <col min="16123" max="16123" width="10.42578125" customWidth="1"/>
    <col min="16124" max="16124" width="8.28515625" customWidth="1"/>
    <col min="16125" max="16125" width="11.42578125" customWidth="1"/>
    <col min="16126" max="16126" width="11.85546875" customWidth="1"/>
    <col min="16127" max="16127" width="11.5703125" customWidth="1"/>
    <col min="16128" max="16128" width="10.28515625" customWidth="1"/>
    <col min="16129" max="16129" width="11.5703125" customWidth="1"/>
    <col min="16130" max="16130" width="11.28515625" customWidth="1"/>
  </cols>
  <sheetData>
    <row r="1" spans="1:13" x14ac:dyDescent="0.25">
      <c r="A1" s="3"/>
      <c r="B1" s="1" t="s">
        <v>329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7"/>
      <c r="B4" s="1" t="s">
        <v>183</v>
      </c>
      <c r="C4" s="19">
        <f>SUM(C15+C40+C73+C109+C146)</f>
        <v>0</v>
      </c>
      <c r="D4" s="20">
        <f>SUM(D15+D40+D73+D109+D146)</f>
        <v>0</v>
      </c>
      <c r="E4" s="19">
        <f>SUM(E15+E40+E73+E109+E146)</f>
        <v>100</v>
      </c>
      <c r="F4" s="20">
        <f>SUM(F15+F40+F73+F109+F146)</f>
        <v>100</v>
      </c>
      <c r="G4" s="10"/>
      <c r="H4" s="19">
        <f>SUM(H15+H40+H73+H109+H146)</f>
        <v>0</v>
      </c>
      <c r="I4" s="19">
        <f>SUM(I15+I40+I73+I109+I146)</f>
        <v>0</v>
      </c>
      <c r="J4" s="19">
        <f>SUM(J15+J40+J73+J109+J146)</f>
        <v>0</v>
      </c>
      <c r="K4" s="19">
        <f>SUM(K15+K40+K73+K109+K146)</f>
        <v>0</v>
      </c>
      <c r="L4" s="20">
        <f>SUM(L15+L40+L73+L109+L146)</f>
        <v>0</v>
      </c>
      <c r="M4" s="3" t="s">
        <v>517</v>
      </c>
    </row>
    <row r="5" spans="1:13" x14ac:dyDescent="0.25">
      <c r="A5" s="3"/>
      <c r="B5" s="1" t="s">
        <v>96</v>
      </c>
      <c r="C5" s="1">
        <v>0</v>
      </c>
      <c r="D5" s="20">
        <v>0</v>
      </c>
      <c r="E5" s="1">
        <v>0</v>
      </c>
      <c r="F5" s="20">
        <v>0</v>
      </c>
      <c r="G5" s="10"/>
      <c r="H5" s="1">
        <v>0</v>
      </c>
      <c r="I5" s="1">
        <v>0</v>
      </c>
      <c r="J5" s="1">
        <v>0</v>
      </c>
      <c r="K5" s="1">
        <v>0</v>
      </c>
      <c r="L5" s="20"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329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330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331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332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333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</f>
        <v>0</v>
      </c>
      <c r="D14" s="9">
        <f>D15</f>
        <v>0</v>
      </c>
      <c r="E14" s="8">
        <f t="shared" ref="E14" si="0">E15</f>
        <v>100</v>
      </c>
      <c r="F14" s="9">
        <f>F15</f>
        <v>100</v>
      </c>
      <c r="G14" s="10"/>
      <c r="H14" s="8">
        <f t="shared" ref="H14:L14" si="1">H15</f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9">
        <f t="shared" si="1"/>
        <v>0</v>
      </c>
      <c r="M14" s="3" t="s">
        <v>517</v>
      </c>
    </row>
    <row r="15" spans="1:13" x14ac:dyDescent="0.25">
      <c r="A15" s="4"/>
      <c r="B15" s="4" t="s">
        <v>115</v>
      </c>
      <c r="C15" s="8">
        <f>SUM(C16)</f>
        <v>0</v>
      </c>
      <c r="D15" s="9">
        <f>SUM(D16)</f>
        <v>0</v>
      </c>
      <c r="E15" s="8">
        <f>SUM(E16)</f>
        <v>100</v>
      </c>
      <c r="F15" s="9">
        <f>SUM(F16)</f>
        <v>100</v>
      </c>
      <c r="G15" s="10"/>
      <c r="H15" s="8">
        <f>SUM(H16)</f>
        <v>0</v>
      </c>
      <c r="I15" s="8">
        <f>SUM(I16)</f>
        <v>0</v>
      </c>
      <c r="J15" s="8">
        <f>SUM(J16)</f>
        <v>0</v>
      </c>
      <c r="K15" s="8">
        <f>SUM(K1)</f>
        <v>0</v>
      </c>
      <c r="L15" s="9">
        <f>SUM(L16)</f>
        <v>0</v>
      </c>
      <c r="M15" s="3" t="s">
        <v>517</v>
      </c>
    </row>
    <row r="16" spans="1:13" x14ac:dyDescent="0.25">
      <c r="A16" s="4"/>
      <c r="B16" s="4" t="s">
        <v>118</v>
      </c>
      <c r="C16" s="8">
        <f>C17</f>
        <v>0</v>
      </c>
      <c r="D16" s="9">
        <f>D17</f>
        <v>0</v>
      </c>
      <c r="E16" s="8">
        <f t="shared" ref="E16" si="2">E17</f>
        <v>100</v>
      </c>
      <c r="F16" s="9">
        <f>F17</f>
        <v>100</v>
      </c>
      <c r="G16" s="10"/>
      <c r="H16" s="8">
        <f t="shared" ref="H16:L16" si="3">H17</f>
        <v>0</v>
      </c>
      <c r="I16" s="8">
        <f t="shared" si="3"/>
        <v>0</v>
      </c>
      <c r="J16" s="8">
        <f t="shared" si="3"/>
        <v>0</v>
      </c>
      <c r="K16" s="8">
        <f t="shared" si="3"/>
        <v>0</v>
      </c>
      <c r="L16" s="9">
        <f t="shared" si="3"/>
        <v>0</v>
      </c>
      <c r="M16" s="3" t="s">
        <v>517</v>
      </c>
    </row>
    <row r="17" spans="1:13" x14ac:dyDescent="0.25">
      <c r="A17" s="4"/>
      <c r="B17" s="4" t="s">
        <v>141</v>
      </c>
      <c r="C17" s="8">
        <v>0</v>
      </c>
      <c r="D17" s="9">
        <v>0</v>
      </c>
      <c r="E17" s="11">
        <v>100</v>
      </c>
      <c r="F17" s="31">
        <v>100</v>
      </c>
      <c r="G17" s="10"/>
      <c r="H17" s="11">
        <v>0</v>
      </c>
      <c r="I17" s="11">
        <v>0</v>
      </c>
      <c r="J17" s="11">
        <v>0</v>
      </c>
      <c r="K17" s="11">
        <v>0</v>
      </c>
      <c r="L17" s="31">
        <v>0</v>
      </c>
      <c r="M17" s="3" t="s">
        <v>517</v>
      </c>
    </row>
  </sheetData>
  <sheetProtection password="C7EA" sheet="1" objects="1" scenarios="1"/>
  <mergeCells count="2">
    <mergeCell ref="F1:F2"/>
    <mergeCell ref="F10:F11"/>
  </mergeCells>
  <pageMargins left="0.7" right="0.7" top="0.75" bottom="0.75" header="0.3" footer="0.3"/>
  <pageSetup paperSize="9" scale="84" fitToHeight="0" orientation="landscape" verticalDpi="0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view="pageLayout" topLeftCell="A37" zoomScaleNormal="100" workbookViewId="0">
      <selection activeCell="J17" sqref="J17"/>
    </sheetView>
  </sheetViews>
  <sheetFormatPr defaultRowHeight="15" x14ac:dyDescent="0.25"/>
  <cols>
    <col min="2" max="2" width="39.28515625" customWidth="1"/>
    <col min="7" max="7" width="8.28515625" customWidth="1"/>
    <col min="11" max="11" width="8.5703125" customWidth="1"/>
    <col min="13" max="13" width="8.28515625" customWidth="1"/>
    <col min="249" max="249" width="44.42578125" customWidth="1"/>
    <col min="505" max="505" width="44.42578125" customWidth="1"/>
    <col min="761" max="761" width="44.42578125" customWidth="1"/>
    <col min="1017" max="1017" width="44.42578125" customWidth="1"/>
    <col min="1273" max="1273" width="44.42578125" customWidth="1"/>
    <col min="1529" max="1529" width="44.42578125" customWidth="1"/>
    <col min="1785" max="1785" width="44.42578125" customWidth="1"/>
    <col min="2041" max="2041" width="44.42578125" customWidth="1"/>
    <col min="2297" max="2297" width="44.42578125" customWidth="1"/>
    <col min="2553" max="2553" width="44.42578125" customWidth="1"/>
    <col min="2809" max="2809" width="44.42578125" customWidth="1"/>
    <col min="3065" max="3065" width="44.42578125" customWidth="1"/>
    <col min="3321" max="3321" width="44.42578125" customWidth="1"/>
    <col min="3577" max="3577" width="44.42578125" customWidth="1"/>
    <col min="3833" max="3833" width="44.42578125" customWidth="1"/>
    <col min="4089" max="4089" width="44.42578125" customWidth="1"/>
    <col min="4345" max="4345" width="44.42578125" customWidth="1"/>
    <col min="4601" max="4601" width="44.42578125" customWidth="1"/>
    <col min="4857" max="4857" width="44.42578125" customWidth="1"/>
    <col min="5113" max="5113" width="44.42578125" customWidth="1"/>
    <col min="5369" max="5369" width="44.42578125" customWidth="1"/>
    <col min="5625" max="5625" width="44.42578125" customWidth="1"/>
    <col min="5881" max="5881" width="44.42578125" customWidth="1"/>
    <col min="6137" max="6137" width="44.42578125" customWidth="1"/>
    <col min="6393" max="6393" width="44.42578125" customWidth="1"/>
    <col min="6649" max="6649" width="44.42578125" customWidth="1"/>
    <col min="6905" max="6905" width="44.42578125" customWidth="1"/>
    <col min="7161" max="7161" width="44.42578125" customWidth="1"/>
    <col min="7417" max="7417" width="44.42578125" customWidth="1"/>
    <col min="7673" max="7673" width="44.42578125" customWidth="1"/>
    <col min="7929" max="7929" width="44.42578125" customWidth="1"/>
    <col min="8185" max="8185" width="44.42578125" customWidth="1"/>
    <col min="8441" max="8441" width="44.42578125" customWidth="1"/>
    <col min="8697" max="8697" width="44.42578125" customWidth="1"/>
    <col min="8953" max="8953" width="44.42578125" customWidth="1"/>
    <col min="9209" max="9209" width="44.42578125" customWidth="1"/>
    <col min="9465" max="9465" width="44.42578125" customWidth="1"/>
    <col min="9721" max="9721" width="44.42578125" customWidth="1"/>
    <col min="9977" max="9977" width="44.42578125" customWidth="1"/>
    <col min="10233" max="10233" width="44.42578125" customWidth="1"/>
    <col min="10489" max="10489" width="44.42578125" customWidth="1"/>
    <col min="10745" max="10745" width="44.42578125" customWidth="1"/>
    <col min="11001" max="11001" width="44.42578125" customWidth="1"/>
    <col min="11257" max="11257" width="44.42578125" customWidth="1"/>
    <col min="11513" max="11513" width="44.42578125" customWidth="1"/>
    <col min="11769" max="11769" width="44.42578125" customWidth="1"/>
    <col min="12025" max="12025" width="44.42578125" customWidth="1"/>
    <col min="12281" max="12281" width="44.42578125" customWidth="1"/>
    <col min="12537" max="12537" width="44.42578125" customWidth="1"/>
    <col min="12793" max="12793" width="44.42578125" customWidth="1"/>
    <col min="13049" max="13049" width="44.42578125" customWidth="1"/>
    <col min="13305" max="13305" width="44.42578125" customWidth="1"/>
    <col min="13561" max="13561" width="44.42578125" customWidth="1"/>
    <col min="13817" max="13817" width="44.42578125" customWidth="1"/>
    <col min="14073" max="14073" width="44.42578125" customWidth="1"/>
    <col min="14329" max="14329" width="44.42578125" customWidth="1"/>
    <col min="14585" max="14585" width="44.42578125" customWidth="1"/>
    <col min="14841" max="14841" width="44.42578125" customWidth="1"/>
    <col min="15097" max="15097" width="44.42578125" customWidth="1"/>
    <col min="15353" max="15353" width="44.42578125" customWidth="1"/>
    <col min="15609" max="15609" width="44.42578125" customWidth="1"/>
    <col min="15865" max="15865" width="44.42578125" customWidth="1"/>
    <col min="16121" max="16121" width="44.42578125" customWidth="1"/>
  </cols>
  <sheetData>
    <row r="1" spans="1:13" x14ac:dyDescent="0.25">
      <c r="A1" s="3"/>
      <c r="B1" s="1" t="s">
        <v>334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SUM(C14)</f>
        <v>0</v>
      </c>
      <c r="D4" s="20">
        <f>SUM(D14)</f>
        <v>2984.11</v>
      </c>
      <c r="E4" s="19">
        <f>SUM(E14)</f>
        <v>2000</v>
      </c>
      <c r="F4" s="20">
        <f>SUM(F14)</f>
        <v>302.39999999999998</v>
      </c>
      <c r="G4" s="10"/>
      <c r="H4" s="19">
        <f t="shared" ref="H4:K4" si="0">SUM(H14)</f>
        <v>4000</v>
      </c>
      <c r="I4" s="19">
        <f t="shared" si="0"/>
        <v>4000</v>
      </c>
      <c r="J4" s="19">
        <f t="shared" si="0"/>
        <v>0</v>
      </c>
      <c r="K4" s="19">
        <f t="shared" si="0"/>
        <v>0</v>
      </c>
      <c r="L4" s="20">
        <f t="shared" ref="L4" si="1">SUM(L14)</f>
        <v>0</v>
      </c>
      <c r="M4" s="3" t="s">
        <v>517</v>
      </c>
    </row>
    <row r="5" spans="1:13" x14ac:dyDescent="0.25">
      <c r="A5" s="3"/>
      <c r="B5" s="1" t="s">
        <v>96</v>
      </c>
      <c r="C5" s="19">
        <f>C47</f>
        <v>0</v>
      </c>
      <c r="D5" s="20">
        <f>D47</f>
        <v>0</v>
      </c>
      <c r="E5" s="19">
        <f>E47</f>
        <v>3280</v>
      </c>
      <c r="F5" s="20">
        <f>F47</f>
        <v>3156.66</v>
      </c>
      <c r="G5" s="10"/>
      <c r="H5" s="19">
        <f>H47</f>
        <v>0</v>
      </c>
      <c r="I5" s="19">
        <f>I47</f>
        <v>0</v>
      </c>
      <c r="J5" s="19">
        <f>J47</f>
        <v>0</v>
      </c>
      <c r="K5" s="19">
        <f>K47</f>
        <v>0</v>
      </c>
      <c r="L5" s="20">
        <f>L47</f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334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335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336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337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338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 t="shared" ref="C14:F16" si="2">C15</f>
        <v>0</v>
      </c>
      <c r="D14" s="9">
        <f t="shared" si="2"/>
        <v>2984.11</v>
      </c>
      <c r="E14" s="8">
        <f t="shared" si="2"/>
        <v>2000</v>
      </c>
      <c r="F14" s="9">
        <f t="shared" si="2"/>
        <v>302.39999999999998</v>
      </c>
      <c r="G14" s="10"/>
      <c r="H14" s="8">
        <f t="shared" ref="H14:L16" si="3">H15</f>
        <v>4000</v>
      </c>
      <c r="I14" s="8">
        <f t="shared" si="3"/>
        <v>4000</v>
      </c>
      <c r="J14" s="8">
        <f t="shared" si="3"/>
        <v>0</v>
      </c>
      <c r="K14" s="8">
        <f t="shared" si="3"/>
        <v>0</v>
      </c>
      <c r="L14" s="9">
        <f t="shared" si="3"/>
        <v>0</v>
      </c>
      <c r="M14" s="3" t="s">
        <v>517</v>
      </c>
    </row>
    <row r="15" spans="1:13" x14ac:dyDescent="0.25">
      <c r="A15" s="4"/>
      <c r="B15" s="4" t="s">
        <v>115</v>
      </c>
      <c r="C15" s="8">
        <f t="shared" si="2"/>
        <v>0</v>
      </c>
      <c r="D15" s="9">
        <f t="shared" si="2"/>
        <v>2984.11</v>
      </c>
      <c r="E15" s="8">
        <f t="shared" si="2"/>
        <v>2000</v>
      </c>
      <c r="F15" s="9">
        <f t="shared" si="2"/>
        <v>302.39999999999998</v>
      </c>
      <c r="G15" s="10"/>
      <c r="H15" s="8">
        <f t="shared" si="3"/>
        <v>4000</v>
      </c>
      <c r="I15" s="8">
        <f t="shared" si="3"/>
        <v>4000</v>
      </c>
      <c r="J15" s="8">
        <f t="shared" si="3"/>
        <v>0</v>
      </c>
      <c r="K15" s="8">
        <f t="shared" si="3"/>
        <v>0</v>
      </c>
      <c r="L15" s="9">
        <f t="shared" si="3"/>
        <v>0</v>
      </c>
      <c r="M15" s="3" t="s">
        <v>517</v>
      </c>
    </row>
    <row r="16" spans="1:13" x14ac:dyDescent="0.25">
      <c r="A16" s="4"/>
      <c r="B16" s="4" t="s">
        <v>144</v>
      </c>
      <c r="C16" s="8">
        <f t="shared" si="2"/>
        <v>0</v>
      </c>
      <c r="D16" s="9">
        <f t="shared" si="2"/>
        <v>2984.11</v>
      </c>
      <c r="E16" s="8">
        <f t="shared" si="2"/>
        <v>2000</v>
      </c>
      <c r="F16" s="9">
        <f t="shared" si="2"/>
        <v>302.39999999999998</v>
      </c>
      <c r="G16" s="10"/>
      <c r="H16" s="8">
        <f t="shared" si="3"/>
        <v>4000</v>
      </c>
      <c r="I16" s="8">
        <f t="shared" si="3"/>
        <v>4000</v>
      </c>
      <c r="J16" s="8">
        <f t="shared" si="3"/>
        <v>0</v>
      </c>
      <c r="K16" s="8">
        <f t="shared" si="3"/>
        <v>0</v>
      </c>
      <c r="L16" s="9">
        <f t="shared" si="3"/>
        <v>0</v>
      </c>
      <c r="M16" s="3" t="s">
        <v>517</v>
      </c>
    </row>
    <row r="17" spans="1:13" x14ac:dyDescent="0.25">
      <c r="A17" s="4"/>
      <c r="B17" s="4" t="s">
        <v>228</v>
      </c>
      <c r="C17" s="8">
        <v>0</v>
      </c>
      <c r="D17" s="9">
        <v>2984.11</v>
      </c>
      <c r="E17" s="8">
        <v>2000</v>
      </c>
      <c r="F17" s="9">
        <v>302.39999999999998</v>
      </c>
      <c r="G17" s="10"/>
      <c r="H17" s="8">
        <v>4000</v>
      </c>
      <c r="I17" s="8">
        <v>4000</v>
      </c>
      <c r="J17" s="11">
        <v>0</v>
      </c>
      <c r="K17" s="11">
        <v>0</v>
      </c>
      <c r="L17" s="31">
        <v>0</v>
      </c>
      <c r="M17" s="3" t="s">
        <v>517</v>
      </c>
    </row>
    <row r="18" spans="1:13" x14ac:dyDescent="0.25">
      <c r="A18" s="4"/>
      <c r="B18" s="36"/>
      <c r="C18" s="10"/>
      <c r="D18" s="38"/>
      <c r="E18" s="8"/>
      <c r="F18" s="38"/>
      <c r="G18" s="10"/>
      <c r="H18" s="8"/>
      <c r="I18" s="8"/>
      <c r="J18" s="8"/>
      <c r="K18" s="8"/>
      <c r="L18" s="9"/>
      <c r="M18" s="3"/>
    </row>
    <row r="19" spans="1:13" x14ac:dyDescent="0.25">
      <c r="A19" s="4"/>
      <c r="B19" s="36"/>
      <c r="C19" s="10"/>
      <c r="D19" s="38"/>
      <c r="E19" s="8"/>
      <c r="F19" s="38"/>
      <c r="G19" s="10"/>
      <c r="H19" s="8"/>
      <c r="I19" s="8"/>
      <c r="J19" s="8"/>
      <c r="K19" s="8"/>
      <c r="L19" s="9"/>
      <c r="M19" s="3"/>
    </row>
    <row r="20" spans="1:13" x14ac:dyDescent="0.25">
      <c r="A20" s="4"/>
      <c r="B20" s="36"/>
      <c r="C20" s="10"/>
      <c r="D20" s="38"/>
      <c r="E20" s="8"/>
      <c r="F20" s="38"/>
      <c r="G20" s="10"/>
      <c r="H20" s="8"/>
      <c r="I20" s="8"/>
      <c r="J20" s="8"/>
      <c r="K20" s="8"/>
      <c r="L20" s="9"/>
      <c r="M20" s="3"/>
    </row>
    <row r="21" spans="1:13" x14ac:dyDescent="0.25">
      <c r="A21" s="4"/>
      <c r="B21" s="36"/>
      <c r="C21" s="10"/>
      <c r="D21" s="38"/>
      <c r="E21" s="8"/>
      <c r="F21" s="38"/>
      <c r="G21" s="10"/>
      <c r="H21" s="8"/>
      <c r="I21" s="8"/>
      <c r="J21" s="8"/>
      <c r="K21" s="8"/>
      <c r="L21" s="9"/>
      <c r="M21" s="3"/>
    </row>
    <row r="22" spans="1:13" x14ac:dyDescent="0.25">
      <c r="A22" s="4"/>
      <c r="B22" s="36"/>
      <c r="C22" s="10"/>
      <c r="D22" s="38"/>
      <c r="E22" s="8"/>
      <c r="F22" s="38"/>
      <c r="G22" s="10"/>
      <c r="H22" s="8"/>
      <c r="I22" s="8"/>
      <c r="J22" s="8"/>
      <c r="K22" s="8"/>
      <c r="L22" s="9"/>
      <c r="M22" s="3"/>
    </row>
    <row r="23" spans="1:13" x14ac:dyDescent="0.25">
      <c r="A23" s="4"/>
      <c r="B23" s="36"/>
      <c r="C23" s="10"/>
      <c r="D23" s="38"/>
      <c r="E23" s="8"/>
      <c r="F23" s="38"/>
      <c r="G23" s="10"/>
      <c r="H23" s="8"/>
      <c r="I23" s="8"/>
      <c r="J23" s="8"/>
      <c r="K23" s="8"/>
      <c r="L23" s="9"/>
      <c r="M23" s="3"/>
    </row>
    <row r="24" spans="1:13" x14ac:dyDescent="0.25">
      <c r="A24" s="4"/>
      <c r="B24" s="36"/>
      <c r="C24" s="10"/>
      <c r="D24" s="38"/>
      <c r="E24" s="8"/>
      <c r="F24" s="38"/>
      <c r="G24" s="10"/>
      <c r="H24" s="8"/>
      <c r="I24" s="8"/>
      <c r="J24" s="8"/>
      <c r="K24" s="8"/>
      <c r="L24" s="9"/>
      <c r="M24" s="3"/>
    </row>
    <row r="25" spans="1:13" x14ac:dyDescent="0.25">
      <c r="A25" s="4"/>
      <c r="B25" s="36"/>
      <c r="C25" s="10"/>
      <c r="D25" s="38"/>
      <c r="E25" s="8"/>
      <c r="F25" s="38"/>
      <c r="G25" s="10"/>
      <c r="H25" s="8"/>
      <c r="I25" s="8"/>
      <c r="J25" s="8"/>
      <c r="K25" s="8"/>
      <c r="L25" s="9"/>
      <c r="M25" s="3"/>
    </row>
    <row r="26" spans="1:13" x14ac:dyDescent="0.25">
      <c r="A26" s="4"/>
      <c r="B26" s="36"/>
      <c r="C26" s="10"/>
      <c r="D26" s="38"/>
      <c r="E26" s="8"/>
      <c r="F26" s="38"/>
      <c r="G26" s="10"/>
      <c r="H26" s="8"/>
      <c r="I26" s="8"/>
      <c r="J26" s="8"/>
      <c r="K26" s="8"/>
      <c r="L26" s="9"/>
      <c r="M26" s="3"/>
    </row>
    <row r="27" spans="1:13" x14ac:dyDescent="0.25">
      <c r="A27" s="4"/>
      <c r="B27" s="36"/>
      <c r="C27" s="10"/>
      <c r="D27" s="38"/>
      <c r="E27" s="8"/>
      <c r="F27" s="38"/>
      <c r="G27" s="10"/>
      <c r="H27" s="8"/>
      <c r="I27" s="8"/>
      <c r="J27" s="8"/>
      <c r="K27" s="8"/>
      <c r="L27" s="9"/>
      <c r="M27" s="3"/>
    </row>
    <row r="28" spans="1:13" x14ac:dyDescent="0.25">
      <c r="A28" s="4"/>
      <c r="B28" s="36"/>
      <c r="C28" s="10"/>
      <c r="D28" s="10"/>
      <c r="E28" s="8"/>
      <c r="F28" s="10"/>
      <c r="G28" s="10"/>
      <c r="H28" s="3"/>
      <c r="I28" s="3"/>
      <c r="J28" s="3"/>
      <c r="K28" s="3"/>
      <c r="L28" s="3"/>
      <c r="M28" s="3"/>
    </row>
    <row r="29" spans="1:13" x14ac:dyDescent="0.25">
      <c r="A29" s="4"/>
      <c r="B29" s="36"/>
      <c r="C29" s="10"/>
      <c r="D29" s="10"/>
      <c r="E29" s="8"/>
      <c r="F29" s="10"/>
      <c r="G29" s="10"/>
      <c r="H29" s="3"/>
      <c r="I29" s="3"/>
      <c r="J29" s="3"/>
      <c r="K29" s="3"/>
      <c r="L29" s="3"/>
      <c r="M29" s="3"/>
    </row>
    <row r="30" spans="1:13" x14ac:dyDescent="0.25">
      <c r="A30" s="4"/>
      <c r="B30" s="36"/>
      <c r="C30" s="10"/>
      <c r="D30" s="10"/>
      <c r="E30" s="8"/>
      <c r="F30" s="10"/>
      <c r="G30" s="10"/>
      <c r="H30" s="3"/>
      <c r="I30" s="3"/>
      <c r="J30" s="3"/>
      <c r="K30" s="3"/>
      <c r="L30" s="3"/>
      <c r="M30" s="3"/>
    </row>
    <row r="31" spans="1:13" x14ac:dyDescent="0.25">
      <c r="A31" s="4"/>
      <c r="B31" s="36"/>
      <c r="C31" s="10"/>
      <c r="D31" s="10"/>
      <c r="E31" s="8"/>
      <c r="F31" s="10"/>
      <c r="G31" s="10"/>
      <c r="H31" s="3"/>
      <c r="I31" s="3"/>
      <c r="J31" s="3"/>
      <c r="K31" s="3"/>
      <c r="L31" s="3"/>
      <c r="M31" s="3"/>
    </row>
    <row r="32" spans="1:13" x14ac:dyDescent="0.25">
      <c r="A32" s="4"/>
      <c r="B32" s="36"/>
      <c r="C32" s="10"/>
      <c r="D32" s="10"/>
      <c r="E32" s="8"/>
      <c r="F32" s="10"/>
      <c r="G32" s="10"/>
      <c r="H32" s="3"/>
      <c r="I32" s="3"/>
      <c r="J32" s="3"/>
      <c r="K32" s="3"/>
      <c r="L32" s="3"/>
      <c r="M32" s="3"/>
    </row>
    <row r="33" spans="1:13" x14ac:dyDescent="0.25">
      <c r="A33" s="4"/>
      <c r="B33" s="36"/>
      <c r="C33" s="10"/>
      <c r="D33" s="10"/>
      <c r="E33" s="8"/>
      <c r="F33" s="10"/>
      <c r="G33" s="10"/>
      <c r="H33" s="3"/>
      <c r="I33" s="3"/>
      <c r="J33" s="3"/>
      <c r="K33" s="3"/>
      <c r="L33" s="3"/>
      <c r="M33" s="3"/>
    </row>
    <row r="34" spans="1:13" x14ac:dyDescent="0.25">
      <c r="A34" s="4"/>
      <c r="B34" s="36"/>
      <c r="C34" s="10"/>
      <c r="D34" s="10"/>
      <c r="E34" s="8"/>
      <c r="F34" s="10"/>
      <c r="G34" s="10"/>
      <c r="H34" s="3"/>
      <c r="I34" s="3"/>
      <c r="J34" s="3"/>
      <c r="K34" s="3"/>
      <c r="L34" s="3"/>
      <c r="M34" s="3"/>
    </row>
    <row r="35" spans="1:13" x14ac:dyDescent="0.25">
      <c r="A35" s="4"/>
      <c r="B35" s="36"/>
      <c r="C35" s="10"/>
      <c r="D35" s="10"/>
      <c r="E35" s="8"/>
      <c r="F35" s="10"/>
      <c r="G35" s="10"/>
      <c r="H35" s="3"/>
      <c r="I35" s="3"/>
      <c r="J35" s="3"/>
      <c r="K35" s="3"/>
      <c r="L35" s="3"/>
      <c r="M35" s="3"/>
    </row>
    <row r="36" spans="1:13" x14ac:dyDescent="0.25">
      <c r="A36" s="4"/>
      <c r="B36" s="36"/>
      <c r="C36" s="10"/>
      <c r="D36" s="10"/>
      <c r="E36" s="8"/>
      <c r="F36" s="10"/>
      <c r="G36" s="10"/>
      <c r="H36" s="3"/>
      <c r="I36" s="3"/>
      <c r="J36" s="3"/>
      <c r="K36" s="3"/>
      <c r="L36" s="3"/>
      <c r="M36" s="3"/>
    </row>
    <row r="37" spans="1:13" x14ac:dyDescent="0.25">
      <c r="A37" s="4"/>
      <c r="B37" s="36"/>
      <c r="C37" s="10"/>
      <c r="D37" s="10"/>
      <c r="E37" s="8"/>
      <c r="F37" s="10"/>
      <c r="G37" s="10"/>
      <c r="H37" s="3"/>
      <c r="I37" s="3"/>
      <c r="J37" s="3"/>
      <c r="K37" s="3"/>
      <c r="L37" s="3"/>
      <c r="M37" s="3"/>
    </row>
    <row r="38" spans="1:13" x14ac:dyDescent="0.25">
      <c r="A38" s="4"/>
      <c r="B38" s="36"/>
      <c r="C38" s="10"/>
      <c r="D38" s="10"/>
      <c r="E38" s="8"/>
      <c r="F38" s="10"/>
      <c r="G38" s="10"/>
      <c r="H38" s="3"/>
      <c r="I38" s="3"/>
      <c r="J38" s="3"/>
      <c r="K38" s="3"/>
      <c r="L38" s="3"/>
      <c r="M38" s="3"/>
    </row>
    <row r="39" spans="1:13" x14ac:dyDescent="0.25">
      <c r="A39" s="4"/>
      <c r="B39" s="36"/>
      <c r="C39" s="10"/>
      <c r="D39" s="10"/>
      <c r="E39" s="8"/>
      <c r="F39" s="10"/>
      <c r="G39" s="10"/>
      <c r="H39" s="3"/>
      <c r="I39" s="3"/>
      <c r="J39" s="3"/>
      <c r="K39" s="3"/>
      <c r="L39" s="3"/>
      <c r="M39" s="3"/>
    </row>
    <row r="40" spans="1:13" x14ac:dyDescent="0.25">
      <c r="A40" s="4"/>
      <c r="B40" s="4" t="s">
        <v>334</v>
      </c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</row>
    <row r="41" spans="1:13" x14ac:dyDescent="0.25">
      <c r="A41" s="4"/>
      <c r="B41" s="4" t="s">
        <v>341</v>
      </c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</row>
    <row r="42" spans="1:13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</row>
    <row r="43" spans="1:13" x14ac:dyDescent="0.25">
      <c r="A43" s="4" t="s">
        <v>336</v>
      </c>
      <c r="B43" s="4"/>
      <c r="C43" s="5" t="s">
        <v>3</v>
      </c>
      <c r="D43" s="5" t="s">
        <v>3</v>
      </c>
      <c r="E43" s="5" t="s">
        <v>4</v>
      </c>
      <c r="F43" s="118" t="s">
        <v>5</v>
      </c>
      <c r="G43" s="5" t="s">
        <v>6</v>
      </c>
      <c r="H43" s="5" t="s">
        <v>4</v>
      </c>
      <c r="I43" s="5" t="s">
        <v>7</v>
      </c>
      <c r="J43" s="5" t="s">
        <v>8</v>
      </c>
      <c r="K43" s="5" t="s">
        <v>9</v>
      </c>
      <c r="L43" s="5" t="s">
        <v>507</v>
      </c>
      <c r="M43" s="91" t="s">
        <v>508</v>
      </c>
    </row>
    <row r="44" spans="1:13" x14ac:dyDescent="0.25">
      <c r="A44" s="22" t="s">
        <v>337</v>
      </c>
      <c r="B44" s="4"/>
      <c r="C44" s="5">
        <v>2011</v>
      </c>
      <c r="D44" s="5">
        <v>2012</v>
      </c>
      <c r="E44" s="6">
        <v>2013</v>
      </c>
      <c r="F44" s="120"/>
      <c r="G44" s="5"/>
      <c r="H44" s="6">
        <v>2014</v>
      </c>
      <c r="I44" s="6">
        <v>2014</v>
      </c>
      <c r="J44" s="6">
        <v>2014</v>
      </c>
      <c r="K44" s="6">
        <v>2014</v>
      </c>
      <c r="L44" s="6">
        <v>2014</v>
      </c>
      <c r="M44" s="91" t="s">
        <v>509</v>
      </c>
    </row>
    <row r="45" spans="1:13" x14ac:dyDescent="0.25">
      <c r="A45" s="4" t="s">
        <v>338</v>
      </c>
      <c r="B45" s="4"/>
      <c r="C45" s="5" t="s">
        <v>11</v>
      </c>
      <c r="D45" s="5" t="s">
        <v>11</v>
      </c>
      <c r="E45" s="6" t="s">
        <v>11</v>
      </c>
      <c r="F45" s="5" t="s">
        <v>11</v>
      </c>
      <c r="G45" s="5"/>
      <c r="H45" s="6" t="s">
        <v>11</v>
      </c>
      <c r="I45" s="6" t="s">
        <v>11</v>
      </c>
      <c r="J45" s="6" t="s">
        <v>11</v>
      </c>
      <c r="K45" s="6" t="s">
        <v>11</v>
      </c>
      <c r="L45" s="93" t="s">
        <v>11</v>
      </c>
      <c r="M45" s="3"/>
    </row>
    <row r="46" spans="1:13" x14ac:dyDescent="0.25">
      <c r="A46" s="4"/>
      <c r="B46" s="4"/>
      <c r="C46" s="4"/>
      <c r="D46" s="4"/>
      <c r="E46" s="4"/>
      <c r="F46" s="4"/>
      <c r="G46" s="4"/>
      <c r="H46" s="3"/>
      <c r="I46" s="3"/>
      <c r="J46" s="3"/>
      <c r="K46" s="3"/>
      <c r="L46" s="3"/>
      <c r="M46" s="3"/>
    </row>
    <row r="47" spans="1:13" x14ac:dyDescent="0.25">
      <c r="A47" s="4"/>
      <c r="B47" s="36" t="s">
        <v>314</v>
      </c>
      <c r="C47" s="8">
        <f t="shared" ref="C47:F48" si="4">C48</f>
        <v>0</v>
      </c>
      <c r="D47" s="9">
        <f t="shared" si="4"/>
        <v>0</v>
      </c>
      <c r="E47" s="8">
        <f t="shared" si="4"/>
        <v>3280</v>
      </c>
      <c r="F47" s="9">
        <f t="shared" si="4"/>
        <v>3156.66</v>
      </c>
      <c r="G47" s="10"/>
      <c r="H47" s="8">
        <f t="shared" ref="H47:L48" si="5">H48</f>
        <v>0</v>
      </c>
      <c r="I47" s="8">
        <f t="shared" si="5"/>
        <v>0</v>
      </c>
      <c r="J47" s="8">
        <f t="shared" si="5"/>
        <v>0</v>
      </c>
      <c r="K47" s="8">
        <f t="shared" si="5"/>
        <v>0</v>
      </c>
      <c r="L47" s="9">
        <f t="shared" si="5"/>
        <v>0</v>
      </c>
      <c r="M47" s="3" t="s">
        <v>518</v>
      </c>
    </row>
    <row r="48" spans="1:13" x14ac:dyDescent="0.25">
      <c r="A48" s="4"/>
      <c r="B48" s="36" t="s">
        <v>339</v>
      </c>
      <c r="C48" s="8">
        <f t="shared" si="4"/>
        <v>0</v>
      </c>
      <c r="D48" s="9">
        <f t="shared" si="4"/>
        <v>0</v>
      </c>
      <c r="E48" s="8">
        <f t="shared" si="4"/>
        <v>3280</v>
      </c>
      <c r="F48" s="9">
        <f t="shared" si="4"/>
        <v>3156.66</v>
      </c>
      <c r="G48" s="10"/>
      <c r="H48" s="8">
        <f t="shared" si="5"/>
        <v>0</v>
      </c>
      <c r="I48" s="8">
        <f t="shared" si="5"/>
        <v>0</v>
      </c>
      <c r="J48" s="8">
        <f t="shared" si="5"/>
        <v>0</v>
      </c>
      <c r="K48" s="8">
        <f t="shared" si="5"/>
        <v>0</v>
      </c>
      <c r="L48" s="9">
        <f t="shared" si="5"/>
        <v>0</v>
      </c>
      <c r="M48" s="3" t="s">
        <v>518</v>
      </c>
    </row>
    <row r="49" spans="1:13" x14ac:dyDescent="0.25">
      <c r="A49" s="4"/>
      <c r="B49" s="36" t="s">
        <v>340</v>
      </c>
      <c r="C49" s="8">
        <f>SUM(C50:C50)</f>
        <v>0</v>
      </c>
      <c r="D49" s="9">
        <f>SUM(D50:D50)</f>
        <v>0</v>
      </c>
      <c r="E49" s="8">
        <f t="shared" ref="E49" si="6">SUM(E50:E50)</f>
        <v>3280</v>
      </c>
      <c r="F49" s="9">
        <f>SUM(F50:F50)</f>
        <v>3156.66</v>
      </c>
      <c r="G49" s="10"/>
      <c r="H49" s="8">
        <f t="shared" ref="H49:L49" si="7">SUM(H50:H50)</f>
        <v>0</v>
      </c>
      <c r="I49" s="8">
        <f t="shared" si="7"/>
        <v>0</v>
      </c>
      <c r="J49" s="8">
        <f t="shared" si="7"/>
        <v>0</v>
      </c>
      <c r="K49" s="8">
        <f t="shared" si="7"/>
        <v>0</v>
      </c>
      <c r="L49" s="9">
        <f t="shared" si="7"/>
        <v>0</v>
      </c>
      <c r="M49" s="3" t="s">
        <v>518</v>
      </c>
    </row>
    <row r="50" spans="1:13" x14ac:dyDescent="0.25">
      <c r="A50" s="4"/>
      <c r="B50" s="36" t="s">
        <v>318</v>
      </c>
      <c r="C50" s="10">
        <v>0</v>
      </c>
      <c r="D50" s="9">
        <v>0</v>
      </c>
      <c r="E50" s="11">
        <v>3280</v>
      </c>
      <c r="F50" s="9">
        <v>3156.66</v>
      </c>
      <c r="G50" s="10"/>
      <c r="H50" s="11">
        <v>0</v>
      </c>
      <c r="I50" s="11">
        <v>0</v>
      </c>
      <c r="J50" s="11">
        <v>0</v>
      </c>
      <c r="K50" s="11">
        <v>0</v>
      </c>
      <c r="L50" s="31">
        <v>0</v>
      </c>
      <c r="M50" s="3" t="s">
        <v>518</v>
      </c>
    </row>
  </sheetData>
  <sheetProtection password="C7EA" sheet="1" objects="1" scenarios="1"/>
  <mergeCells count="3">
    <mergeCell ref="F1:F2"/>
    <mergeCell ref="F10:F11"/>
    <mergeCell ref="F43:F44"/>
  </mergeCells>
  <pageMargins left="0.7" right="0.7" top="0.75" bottom="0.75" header="0.3" footer="0.3"/>
  <pageSetup paperSize="9" scale="84" fitToHeight="0" orientation="landscape" verticalDpi="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view="pageLayout" zoomScaleNormal="100" workbookViewId="0">
      <selection activeCell="M87" sqref="M87:M115"/>
    </sheetView>
  </sheetViews>
  <sheetFormatPr defaultRowHeight="15" x14ac:dyDescent="0.25"/>
  <cols>
    <col min="1" max="1" width="7.85546875" customWidth="1"/>
    <col min="2" max="2" width="43.28515625" customWidth="1"/>
    <col min="3" max="3" width="8.140625" customWidth="1"/>
    <col min="5" max="5" width="7.5703125" customWidth="1"/>
    <col min="7" max="7" width="7.85546875" customWidth="1"/>
    <col min="8" max="8" width="8.7109375" customWidth="1"/>
    <col min="9" max="9" width="9" customWidth="1"/>
    <col min="10" max="10" width="8.7109375" customWidth="1"/>
    <col min="11" max="11" width="8.28515625" customWidth="1"/>
    <col min="13" max="13" width="7.85546875" customWidth="1"/>
    <col min="249" max="249" width="45" customWidth="1"/>
    <col min="505" max="505" width="45" customWidth="1"/>
    <col min="761" max="761" width="45" customWidth="1"/>
    <col min="1017" max="1017" width="45" customWidth="1"/>
    <col min="1273" max="1273" width="45" customWidth="1"/>
    <col min="1529" max="1529" width="45" customWidth="1"/>
    <col min="1785" max="1785" width="45" customWidth="1"/>
    <col min="2041" max="2041" width="45" customWidth="1"/>
    <col min="2297" max="2297" width="45" customWidth="1"/>
    <col min="2553" max="2553" width="45" customWidth="1"/>
    <col min="2809" max="2809" width="45" customWidth="1"/>
    <col min="3065" max="3065" width="45" customWidth="1"/>
    <col min="3321" max="3321" width="45" customWidth="1"/>
    <col min="3577" max="3577" width="45" customWidth="1"/>
    <col min="3833" max="3833" width="45" customWidth="1"/>
    <col min="4089" max="4089" width="45" customWidth="1"/>
    <col min="4345" max="4345" width="45" customWidth="1"/>
    <col min="4601" max="4601" width="45" customWidth="1"/>
    <col min="4857" max="4857" width="45" customWidth="1"/>
    <col min="5113" max="5113" width="45" customWidth="1"/>
    <col min="5369" max="5369" width="45" customWidth="1"/>
    <col min="5625" max="5625" width="45" customWidth="1"/>
    <col min="5881" max="5881" width="45" customWidth="1"/>
    <col min="6137" max="6137" width="45" customWidth="1"/>
    <col min="6393" max="6393" width="45" customWidth="1"/>
    <col min="6649" max="6649" width="45" customWidth="1"/>
    <col min="6905" max="6905" width="45" customWidth="1"/>
    <col min="7161" max="7161" width="45" customWidth="1"/>
    <col min="7417" max="7417" width="45" customWidth="1"/>
    <col min="7673" max="7673" width="45" customWidth="1"/>
    <col min="7929" max="7929" width="45" customWidth="1"/>
    <col min="8185" max="8185" width="45" customWidth="1"/>
    <col min="8441" max="8441" width="45" customWidth="1"/>
    <col min="8697" max="8697" width="45" customWidth="1"/>
    <col min="8953" max="8953" width="45" customWidth="1"/>
    <col min="9209" max="9209" width="45" customWidth="1"/>
    <col min="9465" max="9465" width="45" customWidth="1"/>
    <col min="9721" max="9721" width="45" customWidth="1"/>
    <col min="9977" max="9977" width="45" customWidth="1"/>
    <col min="10233" max="10233" width="45" customWidth="1"/>
    <col min="10489" max="10489" width="45" customWidth="1"/>
    <col min="10745" max="10745" width="45" customWidth="1"/>
    <col min="11001" max="11001" width="45" customWidth="1"/>
    <col min="11257" max="11257" width="45" customWidth="1"/>
    <col min="11513" max="11513" width="45" customWidth="1"/>
    <col min="11769" max="11769" width="45" customWidth="1"/>
    <col min="12025" max="12025" width="45" customWidth="1"/>
    <col min="12281" max="12281" width="45" customWidth="1"/>
    <col min="12537" max="12537" width="45" customWidth="1"/>
    <col min="12793" max="12793" width="45" customWidth="1"/>
    <col min="13049" max="13049" width="45" customWidth="1"/>
    <col min="13305" max="13305" width="45" customWidth="1"/>
    <col min="13561" max="13561" width="45" customWidth="1"/>
    <col min="13817" max="13817" width="45" customWidth="1"/>
    <col min="14073" max="14073" width="45" customWidth="1"/>
    <col min="14329" max="14329" width="45" customWidth="1"/>
    <col min="14585" max="14585" width="45" customWidth="1"/>
    <col min="14841" max="14841" width="45" customWidth="1"/>
    <col min="15097" max="15097" width="45" customWidth="1"/>
    <col min="15353" max="15353" width="45" customWidth="1"/>
    <col min="15609" max="15609" width="45" customWidth="1"/>
    <col min="15865" max="15865" width="45" customWidth="1"/>
    <col min="16121" max="16121" width="45" customWidth="1"/>
  </cols>
  <sheetData>
    <row r="1" spans="1:13" x14ac:dyDescent="0.25">
      <c r="A1" s="3"/>
      <c r="B1" s="1" t="s">
        <v>342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SUM(C15+C87)</f>
        <v>26888</v>
      </c>
      <c r="D4" s="20">
        <f>SUM(D15+D87)</f>
        <v>25295.120000000003</v>
      </c>
      <c r="E4" s="19">
        <f>SUM(E15+E87)</f>
        <v>32468</v>
      </c>
      <c r="F4" s="20">
        <f>SUM(F15+F87)</f>
        <v>29527.200000000001</v>
      </c>
      <c r="G4" s="19"/>
      <c r="H4" s="19">
        <f>SUM(H15+H87)</f>
        <v>36257</v>
      </c>
      <c r="I4" s="19">
        <f>SUM(I15+I87)</f>
        <v>36590</v>
      </c>
      <c r="J4" s="19">
        <f>SUM(J15+J87)</f>
        <v>36590</v>
      </c>
      <c r="K4" s="19">
        <f>SUM(K15+K87)</f>
        <v>36621</v>
      </c>
      <c r="L4" s="20">
        <f>SUM(L15+L87)</f>
        <v>28433.609999999997</v>
      </c>
      <c r="M4" s="112">
        <f>L4/K4*100</f>
        <v>77.642909805849087</v>
      </c>
    </row>
    <row r="5" spans="1:13" x14ac:dyDescent="0.25">
      <c r="A5" s="3"/>
      <c r="B5" s="1" t="s">
        <v>96</v>
      </c>
      <c r="C5" s="19">
        <f>C112</f>
        <v>5683</v>
      </c>
      <c r="D5" s="20">
        <f>D112</f>
        <v>0</v>
      </c>
      <c r="E5" s="19">
        <f>E112</f>
        <v>2500</v>
      </c>
      <c r="F5" s="20">
        <f>F112</f>
        <v>2397.0500000000002</v>
      </c>
      <c r="G5" s="19"/>
      <c r="H5" s="1">
        <f t="shared" ref="H5:K5" si="0">H112</f>
        <v>0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20">
        <f t="shared" ref="L5" si="1">L112</f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342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343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 t="s">
        <v>344</v>
      </c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</row>
    <row r="11" spans="1:13" x14ac:dyDescent="0.25">
      <c r="A11" s="4" t="s">
        <v>170</v>
      </c>
      <c r="B11" s="4"/>
      <c r="C11" s="5" t="s">
        <v>3</v>
      </c>
      <c r="D11" s="5" t="s">
        <v>3</v>
      </c>
      <c r="E11" s="5" t="s">
        <v>4</v>
      </c>
      <c r="F11" s="118" t="s">
        <v>5</v>
      </c>
      <c r="G11" s="5" t="s">
        <v>6</v>
      </c>
      <c r="H11" s="5" t="s">
        <v>4</v>
      </c>
      <c r="I11" s="5" t="s">
        <v>7</v>
      </c>
      <c r="J11" s="5" t="s">
        <v>8</v>
      </c>
      <c r="K11" s="5" t="s">
        <v>9</v>
      </c>
      <c r="L11" s="5" t="s">
        <v>507</v>
      </c>
      <c r="M11" s="91" t="s">
        <v>508</v>
      </c>
    </row>
    <row r="12" spans="1:13" x14ac:dyDescent="0.25">
      <c r="A12" s="22" t="s">
        <v>254</v>
      </c>
      <c r="B12" s="4"/>
      <c r="C12" s="5">
        <v>2011</v>
      </c>
      <c r="D12" s="5">
        <v>2012</v>
      </c>
      <c r="E12" s="6">
        <v>2013</v>
      </c>
      <c r="F12" s="120"/>
      <c r="G12" s="5"/>
      <c r="H12" s="6">
        <v>2014</v>
      </c>
      <c r="I12" s="6">
        <v>2014</v>
      </c>
      <c r="J12" s="6">
        <v>2014</v>
      </c>
      <c r="K12" s="6">
        <v>2014</v>
      </c>
      <c r="L12" s="6">
        <v>2014</v>
      </c>
      <c r="M12" s="91" t="s">
        <v>509</v>
      </c>
    </row>
    <row r="13" spans="1:13" x14ac:dyDescent="0.25">
      <c r="A13" s="4" t="s">
        <v>301</v>
      </c>
      <c r="B13" s="4"/>
      <c r="C13" s="5" t="s">
        <v>11</v>
      </c>
      <c r="D13" s="5" t="s">
        <v>11</v>
      </c>
      <c r="E13" s="6" t="s">
        <v>11</v>
      </c>
      <c r="F13" s="5" t="s">
        <v>11</v>
      </c>
      <c r="G13" s="5"/>
      <c r="H13" s="6" t="s">
        <v>11</v>
      </c>
      <c r="I13" s="6" t="s">
        <v>11</v>
      </c>
      <c r="J13" s="6" t="s">
        <v>11</v>
      </c>
      <c r="K13" s="6" t="s">
        <v>11</v>
      </c>
      <c r="L13" s="93" t="s">
        <v>11</v>
      </c>
      <c r="M13" s="3"/>
    </row>
    <row r="14" spans="1:13" x14ac:dyDescent="0.25">
      <c r="A14" s="4" t="s">
        <v>345</v>
      </c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</row>
    <row r="15" spans="1:13" x14ac:dyDescent="0.25">
      <c r="A15" s="4"/>
      <c r="B15" s="4" t="s">
        <v>102</v>
      </c>
      <c r="C15" s="8">
        <f>C16+C23+C34+C57</f>
        <v>26727</v>
      </c>
      <c r="D15" s="9">
        <f>D16+D23+D34+D57</f>
        <v>23414.22</v>
      </c>
      <c r="E15" s="8">
        <f>E16+E23+E34+E57</f>
        <v>28139</v>
      </c>
      <c r="F15" s="9">
        <f>F16+F23+F34+F57</f>
        <v>25636.54</v>
      </c>
      <c r="G15" s="8"/>
      <c r="H15" s="8">
        <f>H16+H23+H34+H57</f>
        <v>33228</v>
      </c>
      <c r="I15" s="8">
        <f>I16+I23+I34+I57</f>
        <v>33336</v>
      </c>
      <c r="J15" s="8">
        <f>J16+J23+J34+J57</f>
        <v>33336</v>
      </c>
      <c r="K15" s="8">
        <f>K16+K23+K34+K57</f>
        <v>33337</v>
      </c>
      <c r="L15" s="9">
        <f>L16+L23+L34+L57</f>
        <v>25744.659999999996</v>
      </c>
      <c r="M15" s="114">
        <f>L15/K15*100</f>
        <v>77.22548519662837</v>
      </c>
    </row>
    <row r="16" spans="1:13" x14ac:dyDescent="0.25">
      <c r="A16" s="4"/>
      <c r="B16" s="4" t="s">
        <v>103</v>
      </c>
      <c r="C16" s="8">
        <f>SUM(C17+C18+C21)</f>
        <v>10964</v>
      </c>
      <c r="D16" s="9">
        <f>SUM(D17+D18+D21)</f>
        <v>10444.049999999999</v>
      </c>
      <c r="E16" s="8">
        <f t="shared" ref="E16" si="2">SUM(E17+E18+E21)</f>
        <v>11000</v>
      </c>
      <c r="F16" s="9">
        <f>SUM(F17+F18+F21)</f>
        <v>10758.189999999999</v>
      </c>
      <c r="G16" s="8"/>
      <c r="H16" s="8">
        <f t="shared" ref="H16:K16" si="3">SUM(H17+H18+H21)</f>
        <v>11034</v>
      </c>
      <c r="I16" s="8">
        <f t="shared" si="3"/>
        <v>11034</v>
      </c>
      <c r="J16" s="8">
        <f t="shared" si="3"/>
        <v>11034</v>
      </c>
      <c r="K16" s="8">
        <f t="shared" si="3"/>
        <v>11034</v>
      </c>
      <c r="L16" s="9">
        <f t="shared" ref="L16" si="4">SUM(L17+L18+L21)</f>
        <v>11053.74</v>
      </c>
      <c r="M16" s="114">
        <f t="shared" ref="M16:M21" si="5">L16/K16*100</f>
        <v>100.17890157694399</v>
      </c>
    </row>
    <row r="17" spans="1:13" x14ac:dyDescent="0.25">
      <c r="A17" s="4"/>
      <c r="B17" s="4" t="s">
        <v>104</v>
      </c>
      <c r="C17" s="8">
        <v>7156</v>
      </c>
      <c r="D17" s="9">
        <v>7189.99</v>
      </c>
      <c r="E17" s="8">
        <v>7270</v>
      </c>
      <c r="F17" s="9">
        <v>7305.03</v>
      </c>
      <c r="G17" s="8"/>
      <c r="H17" s="8">
        <v>7310</v>
      </c>
      <c r="I17" s="8">
        <v>7310</v>
      </c>
      <c r="J17" s="8">
        <v>7310</v>
      </c>
      <c r="K17" s="8">
        <v>7310</v>
      </c>
      <c r="L17" s="9">
        <v>7669.23</v>
      </c>
      <c r="M17" s="114">
        <f t="shared" si="5"/>
        <v>104.9142270861833</v>
      </c>
    </row>
    <row r="18" spans="1:13" x14ac:dyDescent="0.25">
      <c r="A18" s="4"/>
      <c r="B18" s="4" t="s">
        <v>128</v>
      </c>
      <c r="C18" s="8">
        <f>SUM(C19:C20)</f>
        <v>3308</v>
      </c>
      <c r="D18" s="9">
        <f>SUM(D19:D20)</f>
        <v>2994.06</v>
      </c>
      <c r="E18" s="8">
        <f t="shared" ref="E18" si="6">SUM(E19:E20)</f>
        <v>3430</v>
      </c>
      <c r="F18" s="9">
        <f>SUM(F19:F20)</f>
        <v>3153.16</v>
      </c>
      <c r="G18" s="8"/>
      <c r="H18" s="8">
        <f t="shared" ref="H18:K18" si="7">SUM(H19:H20)</f>
        <v>3424</v>
      </c>
      <c r="I18" s="8">
        <f t="shared" si="7"/>
        <v>3424</v>
      </c>
      <c r="J18" s="8">
        <f t="shared" si="7"/>
        <v>3424</v>
      </c>
      <c r="K18" s="8">
        <f t="shared" si="7"/>
        <v>3424</v>
      </c>
      <c r="L18" s="9">
        <f t="shared" ref="L18" si="8">SUM(L19:L20)</f>
        <v>3084.51</v>
      </c>
      <c r="M18" s="114">
        <f t="shared" si="5"/>
        <v>90.084988317757023</v>
      </c>
    </row>
    <row r="19" spans="1:13" x14ac:dyDescent="0.25">
      <c r="A19" s="4"/>
      <c r="B19" s="4" t="s">
        <v>248</v>
      </c>
      <c r="C19" s="8">
        <v>3308</v>
      </c>
      <c r="D19" s="9">
        <v>2973.32</v>
      </c>
      <c r="E19" s="8">
        <v>3280</v>
      </c>
      <c r="F19" s="9">
        <v>3107.97</v>
      </c>
      <c r="G19" s="8"/>
      <c r="H19" s="8">
        <v>3324</v>
      </c>
      <c r="I19" s="8">
        <v>3324</v>
      </c>
      <c r="J19" s="8">
        <v>3324</v>
      </c>
      <c r="K19" s="8">
        <v>3324</v>
      </c>
      <c r="L19" s="9">
        <v>3070.5</v>
      </c>
      <c r="M19" s="114">
        <f t="shared" si="5"/>
        <v>92.37364620938628</v>
      </c>
    </row>
    <row r="20" spans="1:13" x14ac:dyDescent="0.25">
      <c r="A20" s="4"/>
      <c r="B20" s="4" t="s">
        <v>130</v>
      </c>
      <c r="C20" s="8">
        <v>0</v>
      </c>
      <c r="D20" s="9">
        <v>20.74</v>
      </c>
      <c r="E20" s="8">
        <v>150</v>
      </c>
      <c r="F20" s="9">
        <v>45.19</v>
      </c>
      <c r="G20" s="8"/>
      <c r="H20" s="8">
        <v>100</v>
      </c>
      <c r="I20" s="8">
        <v>100</v>
      </c>
      <c r="J20" s="8">
        <v>100</v>
      </c>
      <c r="K20" s="8">
        <v>100</v>
      </c>
      <c r="L20" s="9">
        <v>14.01</v>
      </c>
      <c r="M20" s="114">
        <f t="shared" si="5"/>
        <v>14.01</v>
      </c>
    </row>
    <row r="21" spans="1:13" x14ac:dyDescent="0.25">
      <c r="A21" s="4"/>
      <c r="B21" s="4" t="s">
        <v>131</v>
      </c>
      <c r="C21" s="8">
        <v>500</v>
      </c>
      <c r="D21" s="9">
        <v>260</v>
      </c>
      <c r="E21" s="8">
        <v>300</v>
      </c>
      <c r="F21" s="9">
        <v>300</v>
      </c>
      <c r="G21" s="8"/>
      <c r="H21" s="8">
        <v>300</v>
      </c>
      <c r="I21" s="8">
        <v>300</v>
      </c>
      <c r="J21" s="8">
        <v>300</v>
      </c>
      <c r="K21" s="8">
        <v>300</v>
      </c>
      <c r="L21" s="9">
        <v>300</v>
      </c>
      <c r="M21" s="114">
        <f t="shared" si="5"/>
        <v>100</v>
      </c>
    </row>
    <row r="22" spans="1:13" x14ac:dyDescent="0.25">
      <c r="A22" s="4"/>
      <c r="B22" s="4"/>
      <c r="C22" s="8"/>
      <c r="D22" s="9"/>
      <c r="E22" s="8"/>
      <c r="F22" s="9"/>
      <c r="G22" s="8"/>
      <c r="H22" s="8"/>
      <c r="I22" s="8"/>
      <c r="J22" s="8"/>
      <c r="K22" s="8"/>
      <c r="L22" s="8"/>
      <c r="M22" s="3"/>
    </row>
    <row r="23" spans="1:13" x14ac:dyDescent="0.25">
      <c r="A23" s="4"/>
      <c r="B23" s="4" t="s">
        <v>105</v>
      </c>
      <c r="C23" s="8">
        <f>C24+C25+C26+C33</f>
        <v>4241</v>
      </c>
      <c r="D23" s="9">
        <f>D24+D25+D26+D33</f>
        <v>4042.37</v>
      </c>
      <c r="E23" s="8">
        <f t="shared" ref="E23" si="9">E24+E25+E26+E33</f>
        <v>5347</v>
      </c>
      <c r="F23" s="9">
        <f>F24+F25+F26+F33</f>
        <v>4805.4100000000008</v>
      </c>
      <c r="G23" s="8"/>
      <c r="H23" s="8">
        <f t="shared" ref="H23:K23" si="10">H24+H25+H26+H33</f>
        <v>6638</v>
      </c>
      <c r="I23" s="8">
        <f t="shared" si="10"/>
        <v>6638</v>
      </c>
      <c r="J23" s="8">
        <f t="shared" si="10"/>
        <v>6638</v>
      </c>
      <c r="K23" s="8">
        <f t="shared" si="10"/>
        <v>6638</v>
      </c>
      <c r="L23" s="9">
        <f t="shared" ref="L23" si="11">L24+L25+L26+L33</f>
        <v>4897.82</v>
      </c>
      <c r="M23" s="114">
        <f>L23/K23*100</f>
        <v>73.784573666767102</v>
      </c>
    </row>
    <row r="24" spans="1:13" x14ac:dyDescent="0.25">
      <c r="A24" s="4"/>
      <c r="B24" s="4" t="s">
        <v>106</v>
      </c>
      <c r="C24" s="8">
        <v>0</v>
      </c>
      <c r="D24" s="9">
        <v>0</v>
      </c>
      <c r="E24" s="8">
        <v>1433</v>
      </c>
      <c r="F24" s="9">
        <v>1049.18</v>
      </c>
      <c r="G24" s="8"/>
      <c r="H24" s="8">
        <v>1605</v>
      </c>
      <c r="I24" s="8">
        <v>1605</v>
      </c>
      <c r="J24" s="8">
        <v>1605</v>
      </c>
      <c r="K24" s="8">
        <v>1605</v>
      </c>
      <c r="L24" s="9">
        <v>1231.08</v>
      </c>
      <c r="M24" s="114">
        <f t="shared" ref="M24:M55" si="12">L24/K24*100</f>
        <v>76.702803738317755</v>
      </c>
    </row>
    <row r="25" spans="1:13" x14ac:dyDescent="0.25">
      <c r="A25" s="4"/>
      <c r="B25" s="4" t="s">
        <v>132</v>
      </c>
      <c r="C25" s="8">
        <v>1134</v>
      </c>
      <c r="D25" s="9">
        <v>1082.6099999999999</v>
      </c>
      <c r="E25" s="8">
        <v>90</v>
      </c>
      <c r="F25" s="9">
        <v>175.35</v>
      </c>
      <c r="G25" s="8"/>
      <c r="H25" s="8">
        <v>200</v>
      </c>
      <c r="I25" s="8">
        <v>200</v>
      </c>
      <c r="J25" s="8">
        <v>200</v>
      </c>
      <c r="K25" s="8">
        <v>200</v>
      </c>
      <c r="L25" s="9">
        <v>68.150000000000006</v>
      </c>
      <c r="M25" s="114">
        <f t="shared" si="12"/>
        <v>34.075000000000003</v>
      </c>
    </row>
    <row r="26" spans="1:13" x14ac:dyDescent="0.25">
      <c r="A26" s="4"/>
      <c r="B26" s="4" t="s">
        <v>107</v>
      </c>
      <c r="C26" s="8">
        <f>SUM(C27:C32)</f>
        <v>2778</v>
      </c>
      <c r="D26" s="9">
        <f>SUM(D27:D32)</f>
        <v>2646.3</v>
      </c>
      <c r="E26" s="8">
        <f t="shared" ref="E26" si="13">SUM(E27:E32)</f>
        <v>3494</v>
      </c>
      <c r="F26" s="9">
        <f>SUM(F27:F32)</f>
        <v>3255.28</v>
      </c>
      <c r="G26" s="8"/>
      <c r="H26" s="8">
        <f t="shared" ref="H26:K26" si="14">SUM(H27:H32)</f>
        <v>4395</v>
      </c>
      <c r="I26" s="8">
        <f t="shared" si="14"/>
        <v>4395</v>
      </c>
      <c r="J26" s="8">
        <f t="shared" si="14"/>
        <v>4395</v>
      </c>
      <c r="K26" s="8">
        <f t="shared" si="14"/>
        <v>4395</v>
      </c>
      <c r="L26" s="9">
        <f t="shared" ref="L26" si="15">SUM(L27:L32)</f>
        <v>3372.6</v>
      </c>
      <c r="M26" s="114">
        <f t="shared" si="12"/>
        <v>76.737201365187715</v>
      </c>
    </row>
    <row r="27" spans="1:13" x14ac:dyDescent="0.25">
      <c r="A27" s="4"/>
      <c r="B27" s="4" t="s">
        <v>108</v>
      </c>
      <c r="C27" s="8">
        <v>154</v>
      </c>
      <c r="D27" s="9">
        <v>147.12</v>
      </c>
      <c r="E27" s="8">
        <v>196</v>
      </c>
      <c r="F27" s="9">
        <v>168.4</v>
      </c>
      <c r="G27" s="8"/>
      <c r="H27" s="8">
        <v>247</v>
      </c>
      <c r="I27" s="8">
        <v>247</v>
      </c>
      <c r="J27" s="8">
        <v>247</v>
      </c>
      <c r="K27" s="8">
        <v>247</v>
      </c>
      <c r="L27" s="9">
        <v>178.38</v>
      </c>
      <c r="M27" s="114">
        <f t="shared" si="12"/>
        <v>72.218623481781378</v>
      </c>
    </row>
    <row r="28" spans="1:13" x14ac:dyDescent="0.25">
      <c r="A28" s="4"/>
      <c r="B28" s="4" t="s">
        <v>109</v>
      </c>
      <c r="C28" s="8">
        <v>1542</v>
      </c>
      <c r="D28" s="9">
        <v>1471.77</v>
      </c>
      <c r="E28" s="8">
        <v>1960</v>
      </c>
      <c r="F28" s="9">
        <v>1867.41</v>
      </c>
      <c r="G28" s="8"/>
      <c r="H28" s="8">
        <v>2466</v>
      </c>
      <c r="I28" s="8">
        <v>2466</v>
      </c>
      <c r="J28" s="8">
        <v>2466</v>
      </c>
      <c r="K28" s="8">
        <v>2466</v>
      </c>
      <c r="L28" s="9">
        <v>1976.59</v>
      </c>
      <c r="M28" s="114">
        <f t="shared" si="12"/>
        <v>80.153690186536892</v>
      </c>
    </row>
    <row r="29" spans="1:13" x14ac:dyDescent="0.25">
      <c r="A29" s="4"/>
      <c r="B29" s="4" t="s">
        <v>110</v>
      </c>
      <c r="C29" s="8">
        <v>119</v>
      </c>
      <c r="D29" s="9">
        <v>107.77</v>
      </c>
      <c r="E29" s="8">
        <v>112</v>
      </c>
      <c r="F29" s="9">
        <v>107.12</v>
      </c>
      <c r="G29" s="8"/>
      <c r="H29" s="8">
        <v>141</v>
      </c>
      <c r="I29" s="8">
        <v>141</v>
      </c>
      <c r="J29" s="8">
        <v>141</v>
      </c>
      <c r="K29" s="8">
        <v>141</v>
      </c>
      <c r="L29" s="9">
        <v>112.81</v>
      </c>
      <c r="M29" s="114">
        <f t="shared" si="12"/>
        <v>80.00709219858156</v>
      </c>
    </row>
    <row r="30" spans="1:13" x14ac:dyDescent="0.25">
      <c r="A30" s="4"/>
      <c r="B30" s="4" t="s">
        <v>111</v>
      </c>
      <c r="C30" s="8">
        <v>330</v>
      </c>
      <c r="D30" s="9">
        <v>315.33</v>
      </c>
      <c r="E30" s="8">
        <v>420</v>
      </c>
      <c r="F30" s="9">
        <v>359.9</v>
      </c>
      <c r="G30" s="8"/>
      <c r="H30" s="8">
        <v>528</v>
      </c>
      <c r="I30" s="8">
        <v>528</v>
      </c>
      <c r="J30" s="8">
        <v>528</v>
      </c>
      <c r="K30" s="8">
        <v>528</v>
      </c>
      <c r="L30" s="9">
        <v>325.83</v>
      </c>
      <c r="M30" s="114">
        <f t="shared" si="12"/>
        <v>61.710227272727266</v>
      </c>
    </row>
    <row r="31" spans="1:13" x14ac:dyDescent="0.25">
      <c r="A31" s="4"/>
      <c r="B31" s="4" t="s">
        <v>112</v>
      </c>
      <c r="C31" s="8">
        <v>110</v>
      </c>
      <c r="D31" s="9">
        <v>105.07</v>
      </c>
      <c r="E31" s="8">
        <v>140</v>
      </c>
      <c r="F31" s="9">
        <v>119.02</v>
      </c>
      <c r="G31" s="8"/>
      <c r="H31" s="8">
        <v>176</v>
      </c>
      <c r="I31" s="8">
        <v>176</v>
      </c>
      <c r="J31" s="8">
        <v>176</v>
      </c>
      <c r="K31" s="8">
        <v>176</v>
      </c>
      <c r="L31" s="9">
        <v>108.57</v>
      </c>
      <c r="M31" s="114">
        <f t="shared" si="12"/>
        <v>61.687499999999993</v>
      </c>
    </row>
    <row r="32" spans="1:13" x14ac:dyDescent="0.25">
      <c r="A32" s="4"/>
      <c r="B32" s="4" t="s">
        <v>113</v>
      </c>
      <c r="C32" s="8">
        <v>523</v>
      </c>
      <c r="D32" s="9">
        <v>499.24</v>
      </c>
      <c r="E32" s="8">
        <v>666</v>
      </c>
      <c r="F32" s="9">
        <v>633.42999999999995</v>
      </c>
      <c r="G32" s="8"/>
      <c r="H32" s="8">
        <v>837</v>
      </c>
      <c r="I32" s="8">
        <v>837</v>
      </c>
      <c r="J32" s="8">
        <v>837</v>
      </c>
      <c r="K32" s="8">
        <v>837</v>
      </c>
      <c r="L32" s="9">
        <v>670.42</v>
      </c>
      <c r="M32" s="114">
        <f t="shared" si="12"/>
        <v>80.097968936678612</v>
      </c>
    </row>
    <row r="33" spans="1:13" x14ac:dyDescent="0.25">
      <c r="A33" s="4"/>
      <c r="B33" s="4" t="s">
        <v>114</v>
      </c>
      <c r="C33" s="8">
        <v>329</v>
      </c>
      <c r="D33" s="9">
        <v>313.45999999999998</v>
      </c>
      <c r="E33" s="8">
        <v>330</v>
      </c>
      <c r="F33" s="9">
        <v>325.60000000000002</v>
      </c>
      <c r="G33" s="8"/>
      <c r="H33" s="8">
        <v>438</v>
      </c>
      <c r="I33" s="8">
        <v>438</v>
      </c>
      <c r="J33" s="8">
        <v>438</v>
      </c>
      <c r="K33" s="8">
        <v>438</v>
      </c>
      <c r="L33" s="9">
        <v>225.99</v>
      </c>
      <c r="M33" s="114">
        <f t="shared" si="12"/>
        <v>51.595890410958908</v>
      </c>
    </row>
    <row r="34" spans="1:13" x14ac:dyDescent="0.25">
      <c r="A34" s="4"/>
      <c r="B34" s="4" t="s">
        <v>115</v>
      </c>
      <c r="C34" s="8">
        <f>C35+C39+C43+C46</f>
        <v>11522</v>
      </c>
      <c r="D34" s="9">
        <f>D35+D39+D43+D46</f>
        <v>8718.1200000000008</v>
      </c>
      <c r="E34" s="8">
        <f t="shared" ref="E34" si="16">E35+E39+E43+E46</f>
        <v>11532</v>
      </c>
      <c r="F34" s="9">
        <f>F35+F39+F43+F46</f>
        <v>10072.94</v>
      </c>
      <c r="G34" s="8"/>
      <c r="H34" s="8">
        <f t="shared" ref="H34:K34" si="17">H35+H39+H43+H46</f>
        <v>11768</v>
      </c>
      <c r="I34" s="8">
        <f t="shared" si="17"/>
        <v>11876</v>
      </c>
      <c r="J34" s="8">
        <f t="shared" si="17"/>
        <v>11876</v>
      </c>
      <c r="K34" s="8">
        <f t="shared" si="17"/>
        <v>11877</v>
      </c>
      <c r="L34" s="9">
        <f t="shared" ref="L34" si="18">L35+L39+L43+L46</f>
        <v>9793.0999999999985</v>
      </c>
      <c r="M34" s="114">
        <f t="shared" si="12"/>
        <v>82.454323482360863</v>
      </c>
    </row>
    <row r="35" spans="1:13" x14ac:dyDescent="0.25">
      <c r="A35" s="4"/>
      <c r="B35" s="4" t="s">
        <v>135</v>
      </c>
      <c r="C35" s="8">
        <f>SUM(C36:C38)</f>
        <v>4898</v>
      </c>
      <c r="D35" s="9">
        <f>SUM(D36:D38)</f>
        <v>3890.59</v>
      </c>
      <c r="E35" s="8">
        <f t="shared" ref="E35" si="19">SUM(E36:E38)</f>
        <v>5540</v>
      </c>
      <c r="F35" s="9">
        <f>SUM(F36:F38)</f>
        <v>5206.43</v>
      </c>
      <c r="G35" s="8"/>
      <c r="H35" s="8">
        <f t="shared" ref="H35:K35" si="20">SUM(H36:H38)</f>
        <v>5930</v>
      </c>
      <c r="I35" s="8">
        <f t="shared" si="20"/>
        <v>6030</v>
      </c>
      <c r="J35" s="8">
        <f t="shared" si="20"/>
        <v>6030</v>
      </c>
      <c r="K35" s="8">
        <f t="shared" si="20"/>
        <v>6030</v>
      </c>
      <c r="L35" s="9">
        <f t="shared" ref="L35" si="21">SUM(L36:L38)</f>
        <v>4974.4599999999991</v>
      </c>
      <c r="M35" s="114">
        <f t="shared" si="12"/>
        <v>82.495190713101152</v>
      </c>
    </row>
    <row r="36" spans="1:13" x14ac:dyDescent="0.25">
      <c r="A36" s="4"/>
      <c r="B36" s="4" t="s">
        <v>205</v>
      </c>
      <c r="C36" s="8">
        <v>3913</v>
      </c>
      <c r="D36" s="9">
        <v>3137.17</v>
      </c>
      <c r="E36" s="8">
        <v>4500</v>
      </c>
      <c r="F36" s="9">
        <v>3802</v>
      </c>
      <c r="G36" s="8"/>
      <c r="H36" s="8">
        <v>4500</v>
      </c>
      <c r="I36" s="8">
        <v>4500</v>
      </c>
      <c r="J36" s="8">
        <v>4500</v>
      </c>
      <c r="K36" s="8">
        <v>4500</v>
      </c>
      <c r="L36" s="9">
        <v>4265.3999999999996</v>
      </c>
      <c r="M36" s="114">
        <f t="shared" si="12"/>
        <v>94.786666666666662</v>
      </c>
    </row>
    <row r="37" spans="1:13" x14ac:dyDescent="0.25">
      <c r="A37" s="4"/>
      <c r="B37" s="4" t="s">
        <v>206</v>
      </c>
      <c r="C37" s="8">
        <v>625</v>
      </c>
      <c r="D37" s="9">
        <v>434.23</v>
      </c>
      <c r="E37" s="8">
        <v>690</v>
      </c>
      <c r="F37" s="9">
        <v>1020.7</v>
      </c>
      <c r="G37" s="8"/>
      <c r="H37" s="8">
        <v>1030</v>
      </c>
      <c r="I37" s="8">
        <v>1030</v>
      </c>
      <c r="J37" s="8">
        <v>1030</v>
      </c>
      <c r="K37" s="8">
        <v>1030</v>
      </c>
      <c r="L37" s="9">
        <v>252.74</v>
      </c>
      <c r="M37" s="114">
        <f t="shared" si="12"/>
        <v>24.537864077669905</v>
      </c>
    </row>
    <row r="38" spans="1:13" x14ac:dyDescent="0.25">
      <c r="A38" s="4" t="s">
        <v>136</v>
      </c>
      <c r="B38" s="4" t="s">
        <v>137</v>
      </c>
      <c r="C38" s="8">
        <v>360</v>
      </c>
      <c r="D38" s="9">
        <v>319.19</v>
      </c>
      <c r="E38" s="8">
        <v>350</v>
      </c>
      <c r="F38" s="9">
        <v>383.73</v>
      </c>
      <c r="G38" s="8"/>
      <c r="H38" s="8">
        <v>400</v>
      </c>
      <c r="I38" s="8">
        <v>500</v>
      </c>
      <c r="J38" s="8">
        <v>500</v>
      </c>
      <c r="K38" s="8">
        <v>500</v>
      </c>
      <c r="L38" s="9">
        <v>456.32</v>
      </c>
      <c r="M38" s="114">
        <f t="shared" si="12"/>
        <v>91.263999999999996</v>
      </c>
    </row>
    <row r="39" spans="1:13" x14ac:dyDescent="0.25">
      <c r="A39" s="4"/>
      <c r="B39" s="4" t="s">
        <v>118</v>
      </c>
      <c r="C39" s="8">
        <f>SUM(C40:C42)</f>
        <v>402</v>
      </c>
      <c r="D39" s="9">
        <f>SUM(D40:D42)</f>
        <v>221.84</v>
      </c>
      <c r="E39" s="8">
        <f t="shared" ref="E39" si="22">SUM(E40:E42)</f>
        <v>540</v>
      </c>
      <c r="F39" s="9">
        <f>SUM(F40:F42)</f>
        <v>308.13</v>
      </c>
      <c r="G39" s="8"/>
      <c r="H39" s="8">
        <f t="shared" ref="H39:K39" si="23">SUM(H40:H42)</f>
        <v>440</v>
      </c>
      <c r="I39" s="8">
        <f t="shared" si="23"/>
        <v>440</v>
      </c>
      <c r="J39" s="8">
        <f t="shared" si="23"/>
        <v>440</v>
      </c>
      <c r="K39" s="8">
        <f t="shared" si="23"/>
        <v>440</v>
      </c>
      <c r="L39" s="9">
        <f t="shared" ref="L39" si="24">SUM(L40:L42)</f>
        <v>240.95</v>
      </c>
      <c r="M39" s="114">
        <f t="shared" si="12"/>
        <v>54.761363636363633</v>
      </c>
    </row>
    <row r="40" spans="1:13" x14ac:dyDescent="0.25">
      <c r="A40" s="4"/>
      <c r="B40" s="4" t="s">
        <v>346</v>
      </c>
      <c r="C40" s="8">
        <v>0</v>
      </c>
      <c r="D40" s="9">
        <v>0</v>
      </c>
      <c r="E40" s="8">
        <v>20</v>
      </c>
      <c r="F40" s="9">
        <v>0</v>
      </c>
      <c r="G40" s="8"/>
      <c r="H40" s="8">
        <v>20</v>
      </c>
      <c r="I40" s="8">
        <v>20</v>
      </c>
      <c r="J40" s="8">
        <v>20</v>
      </c>
      <c r="K40" s="8">
        <v>20</v>
      </c>
      <c r="L40" s="9">
        <v>0</v>
      </c>
      <c r="M40" s="92">
        <f t="shared" si="12"/>
        <v>0</v>
      </c>
    </row>
    <row r="41" spans="1:13" x14ac:dyDescent="0.25">
      <c r="A41" s="4"/>
      <c r="B41" s="4" t="s">
        <v>141</v>
      </c>
      <c r="C41" s="8">
        <v>402</v>
      </c>
      <c r="D41" s="9">
        <v>201.63</v>
      </c>
      <c r="E41" s="8">
        <v>500</v>
      </c>
      <c r="F41" s="9">
        <v>299.13</v>
      </c>
      <c r="G41" s="8"/>
      <c r="H41" s="8">
        <v>400</v>
      </c>
      <c r="I41" s="8">
        <v>400</v>
      </c>
      <c r="J41" s="8">
        <v>400</v>
      </c>
      <c r="K41" s="8">
        <v>400</v>
      </c>
      <c r="L41" s="9">
        <v>231.95</v>
      </c>
      <c r="M41" s="114">
        <f t="shared" si="12"/>
        <v>57.98749999999999</v>
      </c>
    </row>
    <row r="42" spans="1:13" x14ac:dyDescent="0.25">
      <c r="A42" s="4"/>
      <c r="B42" s="4" t="s">
        <v>347</v>
      </c>
      <c r="C42" s="8">
        <v>0</v>
      </c>
      <c r="D42" s="9">
        <v>20.21</v>
      </c>
      <c r="E42" s="8">
        <v>20</v>
      </c>
      <c r="F42" s="9">
        <v>9</v>
      </c>
      <c r="G42" s="8"/>
      <c r="H42" s="8">
        <v>20</v>
      </c>
      <c r="I42" s="8">
        <v>20</v>
      </c>
      <c r="J42" s="8">
        <v>20</v>
      </c>
      <c r="K42" s="8">
        <v>20</v>
      </c>
      <c r="L42" s="9">
        <v>9</v>
      </c>
      <c r="M42" s="114">
        <f t="shared" si="12"/>
        <v>45</v>
      </c>
    </row>
    <row r="43" spans="1:13" x14ac:dyDescent="0.25">
      <c r="A43" s="4"/>
      <c r="B43" s="4" t="s">
        <v>144</v>
      </c>
      <c r="C43" s="8">
        <f>SUM(C44:C45)</f>
        <v>36</v>
      </c>
      <c r="D43" s="9">
        <f>SUM(D44:D45)</f>
        <v>55</v>
      </c>
      <c r="E43" s="8">
        <f>SUM(E44:E45)</f>
        <v>200</v>
      </c>
      <c r="F43" s="9">
        <f>SUM(F44:F45)</f>
        <v>225.5</v>
      </c>
      <c r="G43" s="8"/>
      <c r="H43" s="8">
        <f t="shared" ref="H43:K43" si="25">SUM(H44:H45)</f>
        <v>350</v>
      </c>
      <c r="I43" s="8">
        <f t="shared" si="25"/>
        <v>350</v>
      </c>
      <c r="J43" s="8">
        <f t="shared" si="25"/>
        <v>350</v>
      </c>
      <c r="K43" s="8">
        <f t="shared" si="25"/>
        <v>350</v>
      </c>
      <c r="L43" s="9">
        <f t="shared" ref="L43" si="26">SUM(L44:L45)</f>
        <v>85.28</v>
      </c>
      <c r="M43" s="114">
        <f t="shared" si="12"/>
        <v>24.365714285714287</v>
      </c>
    </row>
    <row r="44" spans="1:13" x14ac:dyDescent="0.25">
      <c r="A44" s="4"/>
      <c r="B44" s="4" t="s">
        <v>146</v>
      </c>
      <c r="C44" s="8">
        <v>0</v>
      </c>
      <c r="D44" s="9">
        <v>55</v>
      </c>
      <c r="E44" s="8">
        <v>50</v>
      </c>
      <c r="F44" s="9">
        <v>24.5</v>
      </c>
      <c r="G44" s="8"/>
      <c r="H44" s="8">
        <v>150</v>
      </c>
      <c r="I44" s="8">
        <v>150</v>
      </c>
      <c r="J44" s="8">
        <v>150</v>
      </c>
      <c r="K44" s="8">
        <v>150</v>
      </c>
      <c r="L44" s="9">
        <v>25.68</v>
      </c>
      <c r="M44" s="114">
        <f t="shared" si="12"/>
        <v>17.119999999999997</v>
      </c>
    </row>
    <row r="45" spans="1:13" x14ac:dyDescent="0.25">
      <c r="A45" s="4"/>
      <c r="B45" s="4" t="s">
        <v>228</v>
      </c>
      <c r="C45" s="8">
        <v>36</v>
      </c>
      <c r="D45" s="9">
        <v>0</v>
      </c>
      <c r="E45" s="8">
        <v>150</v>
      </c>
      <c r="F45" s="9">
        <v>201</v>
      </c>
      <c r="G45" s="8"/>
      <c r="H45" s="8">
        <v>200</v>
      </c>
      <c r="I45" s="8">
        <v>200</v>
      </c>
      <c r="J45" s="8">
        <v>200</v>
      </c>
      <c r="K45" s="8">
        <v>200</v>
      </c>
      <c r="L45" s="9">
        <v>59.6</v>
      </c>
      <c r="M45" s="114">
        <f t="shared" si="12"/>
        <v>29.799999999999997</v>
      </c>
    </row>
    <row r="46" spans="1:13" x14ac:dyDescent="0.25">
      <c r="A46" s="4"/>
      <c r="B46" s="4" t="s">
        <v>120</v>
      </c>
      <c r="C46" s="8">
        <f>SUM(C47:C55)</f>
        <v>6186</v>
      </c>
      <c r="D46" s="9">
        <f>SUM(D47:D55)</f>
        <v>4550.6900000000005</v>
      </c>
      <c r="E46" s="8">
        <f t="shared" ref="E46" si="27">SUM(E47:E55)</f>
        <v>5252</v>
      </c>
      <c r="F46" s="9">
        <f>SUM(F47:F55)</f>
        <v>4332.88</v>
      </c>
      <c r="G46" s="8"/>
      <c r="H46" s="8">
        <f t="shared" ref="H46:K46" si="28">SUM(H47:H55)</f>
        <v>5048</v>
      </c>
      <c r="I46" s="8">
        <f t="shared" si="28"/>
        <v>5056</v>
      </c>
      <c r="J46" s="8">
        <f t="shared" si="28"/>
        <v>5056</v>
      </c>
      <c r="K46" s="8">
        <f t="shared" si="28"/>
        <v>5057</v>
      </c>
      <c r="L46" s="9">
        <f t="shared" ref="L46" si="29">SUM(L47:L55)</f>
        <v>4492.4100000000008</v>
      </c>
      <c r="M46" s="114">
        <f t="shared" si="12"/>
        <v>88.835475578406189</v>
      </c>
    </row>
    <row r="47" spans="1:13" x14ac:dyDescent="0.25">
      <c r="A47" s="4"/>
      <c r="B47" s="4" t="s">
        <v>147</v>
      </c>
      <c r="C47" s="8">
        <v>655</v>
      </c>
      <c r="D47" s="9">
        <v>120</v>
      </c>
      <c r="E47" s="8">
        <v>700</v>
      </c>
      <c r="F47" s="9">
        <v>219</v>
      </c>
      <c r="G47" s="8"/>
      <c r="H47" s="8">
        <v>500</v>
      </c>
      <c r="I47" s="8">
        <v>500</v>
      </c>
      <c r="J47" s="8">
        <v>500</v>
      </c>
      <c r="K47" s="8">
        <v>500</v>
      </c>
      <c r="L47" s="9">
        <v>28.06</v>
      </c>
      <c r="M47" s="114">
        <f t="shared" si="12"/>
        <v>5.6119999999999992</v>
      </c>
    </row>
    <row r="48" spans="1:13" x14ac:dyDescent="0.25">
      <c r="A48" s="4"/>
      <c r="B48" s="4" t="s">
        <v>148</v>
      </c>
      <c r="C48" s="8">
        <v>219</v>
      </c>
      <c r="D48" s="9">
        <v>0</v>
      </c>
      <c r="E48" s="8">
        <v>0</v>
      </c>
      <c r="F48" s="9">
        <v>0</v>
      </c>
      <c r="G48" s="8"/>
      <c r="H48" s="8">
        <v>0</v>
      </c>
      <c r="I48" s="8">
        <v>0</v>
      </c>
      <c r="J48" s="8">
        <v>0</v>
      </c>
      <c r="K48" s="8">
        <v>0</v>
      </c>
      <c r="L48" s="9">
        <v>0</v>
      </c>
      <c r="M48" s="114" t="s">
        <v>517</v>
      </c>
    </row>
    <row r="49" spans="1:13" x14ac:dyDescent="0.25">
      <c r="A49" s="4"/>
      <c r="B49" s="4" t="s">
        <v>151</v>
      </c>
      <c r="C49" s="8">
        <v>218</v>
      </c>
      <c r="D49" s="9">
        <v>328.8</v>
      </c>
      <c r="E49" s="8">
        <v>340</v>
      </c>
      <c r="F49" s="9">
        <v>170.4</v>
      </c>
      <c r="G49" s="8"/>
      <c r="H49" s="8">
        <v>340</v>
      </c>
      <c r="I49" s="8">
        <v>340</v>
      </c>
      <c r="J49" s="8">
        <v>340</v>
      </c>
      <c r="K49" s="8">
        <v>340</v>
      </c>
      <c r="L49" s="9">
        <v>235.2</v>
      </c>
      <c r="M49" s="114">
        <f t="shared" si="12"/>
        <v>69.17647058823529</v>
      </c>
    </row>
    <row r="50" spans="1:13" x14ac:dyDescent="0.25">
      <c r="A50" s="4"/>
      <c r="B50" s="4" t="s">
        <v>122</v>
      </c>
      <c r="C50" s="8">
        <v>804</v>
      </c>
      <c r="D50" s="9">
        <v>783.02</v>
      </c>
      <c r="E50" s="8">
        <v>828</v>
      </c>
      <c r="F50" s="9">
        <v>796.18</v>
      </c>
      <c r="G50" s="8"/>
      <c r="H50" s="8">
        <v>820</v>
      </c>
      <c r="I50" s="8">
        <v>820</v>
      </c>
      <c r="J50" s="8">
        <v>820</v>
      </c>
      <c r="K50" s="8">
        <v>820</v>
      </c>
      <c r="L50" s="9">
        <v>798</v>
      </c>
      <c r="M50" s="114">
        <f t="shared" si="12"/>
        <v>97.317073170731703</v>
      </c>
    </row>
    <row r="51" spans="1:13" x14ac:dyDescent="0.25">
      <c r="A51" s="4"/>
      <c r="B51" s="4" t="s">
        <v>230</v>
      </c>
      <c r="C51" s="8">
        <v>172</v>
      </c>
      <c r="D51" s="9">
        <v>172.37</v>
      </c>
      <c r="E51" s="8">
        <v>173</v>
      </c>
      <c r="F51" s="9">
        <v>172.38</v>
      </c>
      <c r="G51" s="8"/>
      <c r="H51" s="8">
        <v>173</v>
      </c>
      <c r="I51" s="8">
        <v>173</v>
      </c>
      <c r="J51" s="8">
        <v>173</v>
      </c>
      <c r="K51" s="8">
        <v>173</v>
      </c>
      <c r="L51" s="9">
        <v>172.39</v>
      </c>
      <c r="M51" s="114">
        <f t="shared" si="12"/>
        <v>99.647398843930617</v>
      </c>
    </row>
    <row r="52" spans="1:13" x14ac:dyDescent="0.25">
      <c r="A52" s="4"/>
      <c r="B52" s="4" t="s">
        <v>152</v>
      </c>
      <c r="C52" s="8">
        <v>151</v>
      </c>
      <c r="D52" s="9">
        <v>132.36000000000001</v>
      </c>
      <c r="E52" s="8">
        <v>162</v>
      </c>
      <c r="F52" s="9">
        <v>141.28</v>
      </c>
      <c r="G52" s="8"/>
      <c r="H52" s="8">
        <v>166</v>
      </c>
      <c r="I52" s="8">
        <v>166</v>
      </c>
      <c r="J52" s="8">
        <v>166</v>
      </c>
      <c r="K52" s="8">
        <v>166</v>
      </c>
      <c r="L52" s="9">
        <v>138.72999999999999</v>
      </c>
      <c r="M52" s="114">
        <f t="shared" si="12"/>
        <v>83.572289156626496</v>
      </c>
    </row>
    <row r="53" spans="1:13" x14ac:dyDescent="0.25">
      <c r="A53" s="4"/>
      <c r="B53" s="4" t="s">
        <v>123</v>
      </c>
      <c r="C53" s="8">
        <v>0</v>
      </c>
      <c r="D53" s="9">
        <v>0</v>
      </c>
      <c r="E53" s="8">
        <v>0</v>
      </c>
      <c r="F53" s="9">
        <v>0</v>
      </c>
      <c r="G53" s="8"/>
      <c r="H53" s="8">
        <v>0</v>
      </c>
      <c r="I53" s="8">
        <v>8</v>
      </c>
      <c r="J53" s="8">
        <v>8</v>
      </c>
      <c r="K53" s="8">
        <v>8</v>
      </c>
      <c r="L53" s="9">
        <v>5.64</v>
      </c>
      <c r="M53" s="114">
        <f t="shared" si="12"/>
        <v>70.5</v>
      </c>
    </row>
    <row r="54" spans="1:13" x14ac:dyDescent="0.25">
      <c r="A54" s="4"/>
      <c r="B54" s="4" t="s">
        <v>266</v>
      </c>
      <c r="C54" s="8">
        <v>3844</v>
      </c>
      <c r="D54" s="9">
        <v>2965</v>
      </c>
      <c r="E54" s="8">
        <v>3000</v>
      </c>
      <c r="F54" s="9">
        <v>2784.5</v>
      </c>
      <c r="G54" s="8"/>
      <c r="H54" s="8">
        <v>3000</v>
      </c>
      <c r="I54" s="8">
        <v>3000</v>
      </c>
      <c r="J54" s="8">
        <v>3000</v>
      </c>
      <c r="K54" s="8">
        <v>3000</v>
      </c>
      <c r="L54" s="9">
        <v>3065.25</v>
      </c>
      <c r="M54" s="114">
        <f t="shared" si="12"/>
        <v>102.175</v>
      </c>
    </row>
    <row r="55" spans="1:13" x14ac:dyDescent="0.25">
      <c r="A55" s="4"/>
      <c r="B55" s="4" t="s">
        <v>231</v>
      </c>
      <c r="C55" s="8">
        <v>123</v>
      </c>
      <c r="D55" s="9">
        <v>49.14</v>
      </c>
      <c r="E55" s="8">
        <v>49</v>
      </c>
      <c r="F55" s="9">
        <v>49.14</v>
      </c>
      <c r="G55" s="8"/>
      <c r="H55" s="8">
        <v>49</v>
      </c>
      <c r="I55" s="8">
        <v>49</v>
      </c>
      <c r="J55" s="8">
        <v>49</v>
      </c>
      <c r="K55" s="11">
        <v>50</v>
      </c>
      <c r="L55" s="31">
        <v>49.14</v>
      </c>
      <c r="M55" s="114">
        <f t="shared" si="12"/>
        <v>98.28</v>
      </c>
    </row>
    <row r="56" spans="1:13" x14ac:dyDescent="0.25">
      <c r="A56" s="4"/>
      <c r="B56" s="4"/>
      <c r="C56" s="8"/>
      <c r="D56" s="9"/>
      <c r="E56" s="8"/>
      <c r="F56" s="9"/>
      <c r="G56" s="8"/>
      <c r="H56" s="8"/>
      <c r="I56" s="8"/>
      <c r="J56" s="8"/>
      <c r="K56" s="8"/>
      <c r="L56" s="8"/>
      <c r="M56" s="115"/>
    </row>
    <row r="57" spans="1:13" x14ac:dyDescent="0.25">
      <c r="A57" s="4"/>
      <c r="B57" s="4" t="s">
        <v>124</v>
      </c>
      <c r="C57" s="8">
        <f>C58</f>
        <v>0</v>
      </c>
      <c r="D57" s="9">
        <f>D58</f>
        <v>209.68</v>
      </c>
      <c r="E57" s="8">
        <f t="shared" ref="E57" si="30">E58</f>
        <v>260</v>
      </c>
      <c r="F57" s="9">
        <f>F58</f>
        <v>0</v>
      </c>
      <c r="G57" s="8"/>
      <c r="H57" s="8">
        <f t="shared" ref="H57:L57" si="31">H58</f>
        <v>3788</v>
      </c>
      <c r="I57" s="8">
        <f t="shared" si="31"/>
        <v>3788</v>
      </c>
      <c r="J57" s="8">
        <f t="shared" si="31"/>
        <v>3788</v>
      </c>
      <c r="K57" s="8">
        <f t="shared" si="31"/>
        <v>3788</v>
      </c>
      <c r="L57" s="9">
        <f t="shared" si="31"/>
        <v>0</v>
      </c>
      <c r="M57" s="114">
        <f>L57/K57*100</f>
        <v>0</v>
      </c>
    </row>
    <row r="58" spans="1:13" x14ac:dyDescent="0.25">
      <c r="A58" s="4"/>
      <c r="B58" s="4" t="s">
        <v>125</v>
      </c>
      <c r="C58" s="8">
        <f>SUM(C59:C60)</f>
        <v>0</v>
      </c>
      <c r="D58" s="9">
        <f>SUM(D59:D60)</f>
        <v>209.68</v>
      </c>
      <c r="E58" s="8">
        <f t="shared" ref="E58" si="32">SUM(E59:E60)</f>
        <v>260</v>
      </c>
      <c r="F58" s="9">
        <f>SUM(F59:F60)</f>
        <v>0</v>
      </c>
      <c r="G58" s="8"/>
      <c r="H58" s="8">
        <f t="shared" ref="H58:K58" si="33">SUM(H59:H60)</f>
        <v>3788</v>
      </c>
      <c r="I58" s="8">
        <f t="shared" si="33"/>
        <v>3788</v>
      </c>
      <c r="J58" s="8">
        <f t="shared" si="33"/>
        <v>3788</v>
      </c>
      <c r="K58" s="8">
        <f t="shared" si="33"/>
        <v>3788</v>
      </c>
      <c r="L58" s="9">
        <f t="shared" ref="L58" si="34">SUM(L59:L60)</f>
        <v>0</v>
      </c>
      <c r="M58" s="114">
        <f t="shared" ref="M58:M60" si="35">L58/K58*100</f>
        <v>0</v>
      </c>
    </row>
    <row r="59" spans="1:13" x14ac:dyDescent="0.25">
      <c r="A59" s="4"/>
      <c r="B59" s="4" t="s">
        <v>158</v>
      </c>
      <c r="C59" s="8">
        <v>0</v>
      </c>
      <c r="D59" s="9">
        <v>0</v>
      </c>
      <c r="E59" s="8">
        <v>0</v>
      </c>
      <c r="F59" s="9">
        <v>0</v>
      </c>
      <c r="G59" s="8"/>
      <c r="H59" s="8">
        <v>3578</v>
      </c>
      <c r="I59" s="8">
        <v>3578</v>
      </c>
      <c r="J59" s="8">
        <v>3578</v>
      </c>
      <c r="K59" s="8">
        <v>3578</v>
      </c>
      <c r="L59" s="9">
        <v>0</v>
      </c>
      <c r="M59" s="114">
        <f t="shared" si="35"/>
        <v>0</v>
      </c>
    </row>
    <row r="60" spans="1:13" x14ac:dyDescent="0.25">
      <c r="A60" s="4"/>
      <c r="B60" s="4" t="s">
        <v>126</v>
      </c>
      <c r="C60" s="8">
        <v>0</v>
      </c>
      <c r="D60" s="9">
        <v>209.68</v>
      </c>
      <c r="E60" s="8">
        <v>260</v>
      </c>
      <c r="F60" s="9">
        <v>0</v>
      </c>
      <c r="G60" s="8"/>
      <c r="H60" s="8">
        <v>210</v>
      </c>
      <c r="I60" s="8">
        <v>210</v>
      </c>
      <c r="J60" s="8">
        <v>210</v>
      </c>
      <c r="K60" s="8">
        <v>210</v>
      </c>
      <c r="L60" s="9">
        <v>0</v>
      </c>
      <c r="M60" s="114">
        <f t="shared" si="35"/>
        <v>0</v>
      </c>
    </row>
    <row r="61" spans="1:13" x14ac:dyDescent="0.25">
      <c r="A61" s="4"/>
      <c r="B61" s="4"/>
      <c r="C61" s="8"/>
      <c r="D61" s="9"/>
      <c r="E61" s="8"/>
      <c r="F61" s="9"/>
      <c r="G61" s="8"/>
      <c r="H61" s="8"/>
      <c r="I61" s="8"/>
      <c r="J61" s="8"/>
      <c r="K61" s="8"/>
      <c r="L61" s="9"/>
      <c r="M61" s="92"/>
    </row>
    <row r="62" spans="1:13" x14ac:dyDescent="0.25">
      <c r="A62" s="4"/>
      <c r="B62" s="4"/>
      <c r="C62" s="8"/>
      <c r="D62" s="9"/>
      <c r="E62" s="8"/>
      <c r="F62" s="9"/>
      <c r="G62" s="8"/>
      <c r="H62" s="8"/>
      <c r="I62" s="8"/>
      <c r="J62" s="8"/>
      <c r="K62" s="8"/>
      <c r="L62" s="9"/>
      <c r="M62" s="92"/>
    </row>
    <row r="63" spans="1:13" x14ac:dyDescent="0.25">
      <c r="A63" s="4"/>
      <c r="B63" s="4"/>
      <c r="C63" s="8"/>
      <c r="D63" s="9"/>
      <c r="E63" s="8"/>
      <c r="F63" s="9"/>
      <c r="G63" s="8"/>
      <c r="H63" s="8"/>
      <c r="I63" s="8"/>
      <c r="J63" s="8"/>
      <c r="K63" s="8"/>
      <c r="L63" s="9"/>
      <c r="M63" s="92"/>
    </row>
    <row r="64" spans="1:13" x14ac:dyDescent="0.25">
      <c r="A64" s="4"/>
      <c r="B64" s="4"/>
      <c r="C64" s="8"/>
      <c r="D64" s="9"/>
      <c r="E64" s="8"/>
      <c r="F64" s="9"/>
      <c r="G64" s="8"/>
      <c r="H64" s="8"/>
      <c r="I64" s="8"/>
      <c r="J64" s="8"/>
      <c r="K64" s="8"/>
      <c r="L64" s="9"/>
      <c r="M64" s="92"/>
    </row>
    <row r="65" spans="1:13" x14ac:dyDescent="0.25">
      <c r="A65" s="4"/>
      <c r="B65" s="4"/>
      <c r="C65" s="8"/>
      <c r="D65" s="9"/>
      <c r="E65" s="8"/>
      <c r="F65" s="9"/>
      <c r="G65" s="8"/>
      <c r="H65" s="8"/>
      <c r="I65" s="8"/>
      <c r="J65" s="8"/>
      <c r="K65" s="8"/>
      <c r="L65" s="9"/>
      <c r="M65" s="92"/>
    </row>
    <row r="66" spans="1:13" x14ac:dyDescent="0.25">
      <c r="A66" s="4"/>
      <c r="B66" s="4"/>
      <c r="C66" s="8"/>
      <c r="D66" s="9"/>
      <c r="E66" s="8"/>
      <c r="F66" s="9"/>
      <c r="G66" s="8"/>
      <c r="H66" s="8"/>
      <c r="I66" s="8"/>
      <c r="J66" s="8"/>
      <c r="K66" s="8"/>
      <c r="L66" s="9"/>
      <c r="M66" s="92"/>
    </row>
    <row r="67" spans="1:13" x14ac:dyDescent="0.25">
      <c r="A67" s="4"/>
      <c r="B67" s="4"/>
      <c r="C67" s="8"/>
      <c r="D67" s="9"/>
      <c r="E67" s="8"/>
      <c r="F67" s="9"/>
      <c r="G67" s="8"/>
      <c r="H67" s="8"/>
      <c r="I67" s="8"/>
      <c r="J67" s="8"/>
      <c r="K67" s="8"/>
      <c r="L67" s="9"/>
      <c r="M67" s="92"/>
    </row>
    <row r="68" spans="1:13" x14ac:dyDescent="0.25">
      <c r="A68" s="4"/>
      <c r="B68" s="4"/>
      <c r="C68" s="8"/>
      <c r="D68" s="9"/>
      <c r="E68" s="8"/>
      <c r="F68" s="9"/>
      <c r="G68" s="8"/>
      <c r="H68" s="8"/>
      <c r="I68" s="8"/>
      <c r="J68" s="8"/>
      <c r="K68" s="8"/>
      <c r="L68" s="9"/>
      <c r="M68" s="92"/>
    </row>
    <row r="69" spans="1:13" x14ac:dyDescent="0.25">
      <c r="A69" s="4"/>
      <c r="B69" s="4"/>
      <c r="C69" s="8"/>
      <c r="D69" s="9"/>
      <c r="E69" s="8"/>
      <c r="F69" s="9"/>
      <c r="G69" s="8"/>
      <c r="H69" s="8"/>
      <c r="I69" s="8"/>
      <c r="J69" s="8"/>
      <c r="K69" s="8"/>
      <c r="L69" s="9"/>
      <c r="M69" s="92"/>
    </row>
    <row r="70" spans="1:13" x14ac:dyDescent="0.25">
      <c r="A70" s="4"/>
      <c r="B70" s="4"/>
      <c r="C70" s="8"/>
      <c r="D70" s="9"/>
      <c r="E70" s="8"/>
      <c r="F70" s="9"/>
      <c r="G70" s="8"/>
      <c r="H70" s="8"/>
      <c r="I70" s="8"/>
      <c r="J70" s="8"/>
      <c r="K70" s="8"/>
      <c r="L70" s="9"/>
      <c r="M70" s="92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342</v>
      </c>
      <c r="C79" s="4"/>
      <c r="D79" s="4"/>
      <c r="E79" s="4"/>
      <c r="F79" s="4"/>
      <c r="G79" s="4"/>
      <c r="H79" s="3"/>
      <c r="I79" s="3"/>
      <c r="J79" s="3"/>
      <c r="K79" s="3"/>
      <c r="L79" s="3"/>
      <c r="M79" s="3"/>
    </row>
    <row r="80" spans="1:13" x14ac:dyDescent="0.25">
      <c r="A80" s="4"/>
      <c r="B80" s="4" t="s">
        <v>348</v>
      </c>
      <c r="C80" s="4"/>
      <c r="D80" s="4"/>
      <c r="E80" s="4"/>
      <c r="F80" s="4"/>
      <c r="G80" s="4"/>
      <c r="H80" s="3"/>
      <c r="I80" s="3"/>
      <c r="J80" s="3"/>
      <c r="K80" s="3"/>
      <c r="L80" s="3"/>
      <c r="M80" s="3"/>
    </row>
    <row r="81" spans="1:13" x14ac:dyDescent="0.25">
      <c r="A81" s="4"/>
      <c r="B81" s="4" t="s">
        <v>349</v>
      </c>
      <c r="C81" s="4"/>
      <c r="D81" s="4"/>
      <c r="E81" s="4"/>
      <c r="F81" s="4"/>
      <c r="G81" s="4"/>
      <c r="H81" s="3"/>
      <c r="I81" s="3"/>
      <c r="J81" s="3"/>
      <c r="K81" s="3"/>
      <c r="L81" s="3"/>
      <c r="M81" s="3"/>
    </row>
    <row r="82" spans="1:13" x14ac:dyDescent="0.25">
      <c r="A82" s="4"/>
      <c r="B82" s="4"/>
      <c r="C82" s="4"/>
      <c r="D82" s="4"/>
      <c r="E82" s="4"/>
      <c r="F82" s="4"/>
      <c r="G82" s="4"/>
      <c r="H82" s="3"/>
      <c r="I82" s="3"/>
      <c r="J82" s="3"/>
      <c r="K82" s="3"/>
      <c r="L82" s="3"/>
      <c r="M82" s="3"/>
    </row>
    <row r="83" spans="1:13" x14ac:dyDescent="0.25">
      <c r="A83" s="4" t="s">
        <v>170</v>
      </c>
      <c r="B83" s="4"/>
      <c r="C83" s="5" t="s">
        <v>3</v>
      </c>
      <c r="D83" s="5" t="s">
        <v>3</v>
      </c>
      <c r="E83" s="5" t="s">
        <v>4</v>
      </c>
      <c r="F83" s="118" t="s">
        <v>5</v>
      </c>
      <c r="G83" s="5" t="s">
        <v>6</v>
      </c>
      <c r="H83" s="5" t="s">
        <v>4</v>
      </c>
      <c r="I83" s="5" t="s">
        <v>7</v>
      </c>
      <c r="J83" s="5" t="s">
        <v>8</v>
      </c>
      <c r="K83" s="5" t="s">
        <v>9</v>
      </c>
      <c r="L83" s="5" t="s">
        <v>507</v>
      </c>
      <c r="M83" s="91" t="s">
        <v>508</v>
      </c>
    </row>
    <row r="84" spans="1:13" x14ac:dyDescent="0.25">
      <c r="A84" s="22" t="s">
        <v>254</v>
      </c>
      <c r="B84" s="4"/>
      <c r="C84" s="5">
        <v>2011</v>
      </c>
      <c r="D84" s="5">
        <v>2012</v>
      </c>
      <c r="E84" s="6">
        <v>2013</v>
      </c>
      <c r="F84" s="120"/>
      <c r="G84" s="5"/>
      <c r="H84" s="6">
        <v>2014</v>
      </c>
      <c r="I84" s="6">
        <v>2014</v>
      </c>
      <c r="J84" s="6">
        <v>2014</v>
      </c>
      <c r="K84" s="6">
        <v>2014</v>
      </c>
      <c r="L84" s="6">
        <v>2014</v>
      </c>
      <c r="M84" s="91" t="s">
        <v>509</v>
      </c>
    </row>
    <row r="85" spans="1:13" x14ac:dyDescent="0.25">
      <c r="A85" s="4" t="s">
        <v>301</v>
      </c>
      <c r="B85" s="4"/>
      <c r="C85" s="5" t="s">
        <v>11</v>
      </c>
      <c r="D85" s="5" t="s">
        <v>11</v>
      </c>
      <c r="E85" s="6" t="s">
        <v>11</v>
      </c>
      <c r="F85" s="5" t="s">
        <v>11</v>
      </c>
      <c r="G85" s="5"/>
      <c r="H85" s="6" t="s">
        <v>11</v>
      </c>
      <c r="I85" s="6" t="s">
        <v>11</v>
      </c>
      <c r="J85" s="6" t="s">
        <v>11</v>
      </c>
      <c r="K85" s="6" t="s">
        <v>11</v>
      </c>
      <c r="L85" s="93" t="s">
        <v>11</v>
      </c>
      <c r="M85" s="3"/>
    </row>
    <row r="86" spans="1:13" x14ac:dyDescent="0.25">
      <c r="A86" s="4" t="s">
        <v>185</v>
      </c>
      <c r="B86" s="4"/>
      <c r="C86" s="4"/>
      <c r="D86" s="4"/>
      <c r="E86" s="4"/>
      <c r="F86" s="4"/>
      <c r="G86" s="4"/>
      <c r="H86" s="3"/>
      <c r="I86" s="3"/>
      <c r="J86" s="3"/>
      <c r="K86" s="3"/>
      <c r="L86" s="3"/>
      <c r="M86" s="3"/>
    </row>
    <row r="87" spans="1:13" x14ac:dyDescent="0.25">
      <c r="A87" s="3"/>
      <c r="B87" s="4" t="s">
        <v>159</v>
      </c>
      <c r="C87" s="7">
        <f>SUM(C88+C99)</f>
        <v>161</v>
      </c>
      <c r="D87" s="39">
        <f>SUM(D88+D99)</f>
        <v>1880.8999999999999</v>
      </c>
      <c r="E87" s="7">
        <f t="shared" ref="E87" si="36">SUM(E88+E99)</f>
        <v>4329</v>
      </c>
      <c r="F87" s="9">
        <f>SUM(F88+F99)</f>
        <v>3890.6600000000003</v>
      </c>
      <c r="G87" s="7"/>
      <c r="H87" s="7">
        <f t="shared" ref="H87:K87" si="37">SUM(H88+H99)</f>
        <v>3029</v>
      </c>
      <c r="I87" s="7">
        <f t="shared" si="37"/>
        <v>3254</v>
      </c>
      <c r="J87" s="7">
        <f t="shared" si="37"/>
        <v>3254</v>
      </c>
      <c r="K87" s="7">
        <f t="shared" si="37"/>
        <v>3284</v>
      </c>
      <c r="L87" s="39">
        <f t="shared" ref="L87" si="38">SUM(L88+L99)</f>
        <v>2688.95</v>
      </c>
      <c r="M87" s="114">
        <f>L87/K87*100</f>
        <v>81.880328867235079</v>
      </c>
    </row>
    <row r="88" spans="1:13" x14ac:dyDescent="0.25">
      <c r="A88" s="3"/>
      <c r="B88" s="4" t="s">
        <v>350</v>
      </c>
      <c r="C88" s="7">
        <f>SUM(C89+C90+C91)</f>
        <v>0</v>
      </c>
      <c r="D88" s="7">
        <f>SUM(D89+D90+D91)</f>
        <v>0.32</v>
      </c>
      <c r="E88" s="7">
        <f>SUM(E89+E90+E91)</f>
        <v>71</v>
      </c>
      <c r="F88" s="9">
        <f>SUM(F89+F90+F91)</f>
        <v>37.44</v>
      </c>
      <c r="G88" s="7"/>
      <c r="H88" s="7">
        <f>SUM(H89+H90+H91)</f>
        <v>71</v>
      </c>
      <c r="I88" s="7">
        <f>SUM(I89+I90+I91)</f>
        <v>296</v>
      </c>
      <c r="J88" s="7">
        <f>SUM(J89+J90+J91)</f>
        <v>296</v>
      </c>
      <c r="K88" s="7">
        <f>SUM(K89+K90+K91)</f>
        <v>326</v>
      </c>
      <c r="L88" s="39">
        <f>SUM(L89+L90+L91)</f>
        <v>143.37</v>
      </c>
      <c r="M88" s="114">
        <f t="shared" ref="M88:M97" si="39">L88/K88*100</f>
        <v>43.978527607361968</v>
      </c>
    </row>
    <row r="89" spans="1:13" x14ac:dyDescent="0.25">
      <c r="A89" s="3"/>
      <c r="B89" s="4" t="s">
        <v>106</v>
      </c>
      <c r="C89" s="7">
        <v>0</v>
      </c>
      <c r="D89" s="39">
        <v>0</v>
      </c>
      <c r="E89" s="7">
        <v>20</v>
      </c>
      <c r="F89" s="9">
        <v>8.65</v>
      </c>
      <c r="G89" s="7"/>
      <c r="H89" s="7">
        <v>20</v>
      </c>
      <c r="I89" s="7">
        <v>70</v>
      </c>
      <c r="J89" s="7">
        <v>70</v>
      </c>
      <c r="K89" s="7">
        <v>70</v>
      </c>
      <c r="L89" s="39">
        <v>4</v>
      </c>
      <c r="M89" s="114">
        <f t="shared" si="39"/>
        <v>5.7142857142857144</v>
      </c>
    </row>
    <row r="90" spans="1:13" x14ac:dyDescent="0.25">
      <c r="A90" s="3"/>
      <c r="B90" s="4" t="s">
        <v>180</v>
      </c>
      <c r="C90" s="7">
        <v>0</v>
      </c>
      <c r="D90" s="39">
        <v>0</v>
      </c>
      <c r="E90" s="7">
        <v>0</v>
      </c>
      <c r="F90" s="9">
        <v>3.15</v>
      </c>
      <c r="G90" s="7"/>
      <c r="H90" s="7">
        <v>0</v>
      </c>
      <c r="I90" s="7">
        <v>50</v>
      </c>
      <c r="J90" s="7">
        <v>50</v>
      </c>
      <c r="K90" s="35">
        <v>80</v>
      </c>
      <c r="L90" s="50">
        <v>64.5</v>
      </c>
      <c r="M90" s="114">
        <f t="shared" si="39"/>
        <v>80.625</v>
      </c>
    </row>
    <row r="91" spans="1:13" x14ac:dyDescent="0.25">
      <c r="A91" s="3"/>
      <c r="B91" s="4" t="s">
        <v>351</v>
      </c>
      <c r="C91" s="7">
        <f>SUM(C92:C97)</f>
        <v>0</v>
      </c>
      <c r="D91" s="39">
        <f>SUM(D92:D97)</f>
        <v>0.32</v>
      </c>
      <c r="E91" s="7">
        <f t="shared" ref="E91:F91" si="40">SUM(E92:E97)</f>
        <v>51</v>
      </c>
      <c r="F91" s="9">
        <f t="shared" si="40"/>
        <v>25.64</v>
      </c>
      <c r="G91" s="7"/>
      <c r="H91" s="7">
        <f t="shared" ref="H91:K91" si="41">SUM(H92:H97)</f>
        <v>51</v>
      </c>
      <c r="I91" s="7">
        <f t="shared" si="41"/>
        <v>176</v>
      </c>
      <c r="J91" s="7">
        <f t="shared" si="41"/>
        <v>176</v>
      </c>
      <c r="K91" s="7">
        <f t="shared" si="41"/>
        <v>176</v>
      </c>
      <c r="L91" s="39">
        <f t="shared" ref="L91" si="42">SUM(L92:L97)</f>
        <v>74.87</v>
      </c>
      <c r="M91" s="114">
        <f t="shared" si="39"/>
        <v>42.539772727272727</v>
      </c>
    </row>
    <row r="92" spans="1:13" x14ac:dyDescent="0.25">
      <c r="A92" s="3"/>
      <c r="B92" s="4" t="s">
        <v>352</v>
      </c>
      <c r="C92" s="7">
        <v>0</v>
      </c>
      <c r="D92" s="39">
        <v>0</v>
      </c>
      <c r="E92" s="7">
        <v>3</v>
      </c>
      <c r="F92" s="9">
        <v>0</v>
      </c>
      <c r="G92" s="7"/>
      <c r="H92" s="7">
        <v>3</v>
      </c>
      <c r="I92" s="7">
        <v>10</v>
      </c>
      <c r="J92" s="7">
        <v>10</v>
      </c>
      <c r="K92" s="7">
        <v>10</v>
      </c>
      <c r="L92" s="39">
        <v>0</v>
      </c>
      <c r="M92" s="114">
        <f t="shared" si="39"/>
        <v>0</v>
      </c>
    </row>
    <row r="93" spans="1:13" x14ac:dyDescent="0.25">
      <c r="A93" s="3"/>
      <c r="B93" s="4" t="s">
        <v>109</v>
      </c>
      <c r="C93" s="7">
        <v>0</v>
      </c>
      <c r="D93" s="39">
        <v>0</v>
      </c>
      <c r="E93" s="7">
        <v>28</v>
      </c>
      <c r="F93" s="9">
        <v>16.52</v>
      </c>
      <c r="G93" s="7"/>
      <c r="H93" s="7">
        <v>28</v>
      </c>
      <c r="I93" s="7">
        <v>98</v>
      </c>
      <c r="J93" s="7">
        <v>98</v>
      </c>
      <c r="K93" s="7">
        <v>98</v>
      </c>
      <c r="L93" s="39">
        <v>44.68</v>
      </c>
      <c r="M93" s="114">
        <f t="shared" si="39"/>
        <v>45.591836734693878</v>
      </c>
    </row>
    <row r="94" spans="1:13" x14ac:dyDescent="0.25">
      <c r="A94" s="3"/>
      <c r="B94" s="4" t="s">
        <v>110</v>
      </c>
      <c r="C94" s="7">
        <v>0</v>
      </c>
      <c r="D94" s="39">
        <v>0.32</v>
      </c>
      <c r="E94" s="8">
        <v>2</v>
      </c>
      <c r="F94" s="9">
        <v>0</v>
      </c>
      <c r="G94" s="7"/>
      <c r="H94" s="8">
        <v>2</v>
      </c>
      <c r="I94" s="8">
        <v>6</v>
      </c>
      <c r="J94" s="8">
        <v>6</v>
      </c>
      <c r="K94" s="8">
        <v>6</v>
      </c>
      <c r="L94" s="39">
        <v>5.48</v>
      </c>
      <c r="M94" s="114">
        <f t="shared" si="39"/>
        <v>91.333333333333343</v>
      </c>
    </row>
    <row r="95" spans="1:13" x14ac:dyDescent="0.25">
      <c r="A95" s="3"/>
      <c r="B95" s="4" t="s">
        <v>111</v>
      </c>
      <c r="C95" s="7">
        <v>0</v>
      </c>
      <c r="D95" s="39">
        <v>0</v>
      </c>
      <c r="E95" s="8">
        <v>6</v>
      </c>
      <c r="F95" s="9">
        <v>3.53</v>
      </c>
      <c r="G95" s="7"/>
      <c r="H95" s="8">
        <v>6</v>
      </c>
      <c r="I95" s="8">
        <v>21</v>
      </c>
      <c r="J95" s="8">
        <v>21</v>
      </c>
      <c r="K95" s="8">
        <v>21</v>
      </c>
      <c r="L95" s="39">
        <v>9.57</v>
      </c>
      <c r="M95" s="114">
        <f t="shared" si="39"/>
        <v>45.571428571428577</v>
      </c>
    </row>
    <row r="96" spans="1:13" x14ac:dyDescent="0.25">
      <c r="A96" s="3"/>
      <c r="B96" s="4" t="s">
        <v>112</v>
      </c>
      <c r="C96" s="7">
        <v>0</v>
      </c>
      <c r="D96" s="39">
        <v>0</v>
      </c>
      <c r="E96" s="8">
        <v>2</v>
      </c>
      <c r="F96" s="9">
        <v>0</v>
      </c>
      <c r="G96" s="7"/>
      <c r="H96" s="8">
        <v>2</v>
      </c>
      <c r="I96" s="8">
        <v>7</v>
      </c>
      <c r="J96" s="8">
        <v>7</v>
      </c>
      <c r="K96" s="8">
        <v>7</v>
      </c>
      <c r="L96" s="39">
        <v>0</v>
      </c>
      <c r="M96" s="114">
        <f t="shared" si="39"/>
        <v>0</v>
      </c>
    </row>
    <row r="97" spans="1:13" x14ac:dyDescent="0.25">
      <c r="A97" s="3"/>
      <c r="B97" s="4" t="s">
        <v>353</v>
      </c>
      <c r="C97" s="7">
        <v>0</v>
      </c>
      <c r="D97" s="39">
        <v>0</v>
      </c>
      <c r="E97" s="8">
        <v>10</v>
      </c>
      <c r="F97" s="9">
        <v>5.59</v>
      </c>
      <c r="G97" s="7"/>
      <c r="H97" s="8">
        <v>10</v>
      </c>
      <c r="I97" s="8">
        <v>34</v>
      </c>
      <c r="J97" s="8">
        <v>34</v>
      </c>
      <c r="K97" s="8">
        <v>34</v>
      </c>
      <c r="L97" s="39">
        <v>15.14</v>
      </c>
      <c r="M97" s="114">
        <f t="shared" si="39"/>
        <v>44.529411764705884</v>
      </c>
    </row>
    <row r="98" spans="1:13" x14ac:dyDescent="0.25">
      <c r="A98" s="3"/>
      <c r="B98" s="4"/>
      <c r="C98" s="7"/>
      <c r="D98" s="39"/>
      <c r="E98" s="8"/>
      <c r="F98" s="9"/>
      <c r="G98" s="7"/>
      <c r="H98" s="8"/>
      <c r="I98" s="8"/>
      <c r="J98" s="8"/>
      <c r="K98" s="8"/>
      <c r="L98" s="8"/>
      <c r="M98" s="115"/>
    </row>
    <row r="99" spans="1:13" x14ac:dyDescent="0.25">
      <c r="A99" s="3"/>
      <c r="B99" s="4" t="s">
        <v>160</v>
      </c>
      <c r="C99" s="7">
        <f>SUM(C100+C104+C106+C108)</f>
        <v>161</v>
      </c>
      <c r="D99" s="39">
        <f>SUM(D100+D104+D106+D108)</f>
        <v>1880.58</v>
      </c>
      <c r="E99" s="7">
        <f t="shared" ref="E99" si="43">SUM(E100+E104+E106+E108)</f>
        <v>4258</v>
      </c>
      <c r="F99" s="9">
        <f>SUM(F100+F104+F106+F108)</f>
        <v>3853.2200000000003</v>
      </c>
      <c r="G99" s="7"/>
      <c r="H99" s="7">
        <f t="shared" ref="H99:K99" si="44">SUM(H100+H104+H106+H108)</f>
        <v>2958</v>
      </c>
      <c r="I99" s="7">
        <f t="shared" si="44"/>
        <v>2958</v>
      </c>
      <c r="J99" s="7">
        <f t="shared" si="44"/>
        <v>2958</v>
      </c>
      <c r="K99" s="7">
        <f t="shared" si="44"/>
        <v>2958</v>
      </c>
      <c r="L99" s="39">
        <f t="shared" ref="L99" si="45">SUM(L100+L104+L106+L108)</f>
        <v>2545.58</v>
      </c>
      <c r="M99" s="114">
        <f>L99/K99*100</f>
        <v>86.05747126436782</v>
      </c>
    </row>
    <row r="100" spans="1:13" x14ac:dyDescent="0.25">
      <c r="A100" s="3"/>
      <c r="B100" s="4" t="s">
        <v>354</v>
      </c>
      <c r="C100" s="7">
        <f>SUM(C101:C103)</f>
        <v>153</v>
      </c>
      <c r="D100" s="39">
        <f>SUM(D101:D103)</f>
        <v>171.98000000000002</v>
      </c>
      <c r="E100" s="7">
        <f t="shared" ref="E100" si="46">SUM(E101:E103)</f>
        <v>950</v>
      </c>
      <c r="F100" s="9">
        <f>SUM(F101:F103)</f>
        <v>835.26</v>
      </c>
      <c r="G100" s="7"/>
      <c r="H100" s="7">
        <f t="shared" ref="H100:K100" si="47">SUM(H101:H103)</f>
        <v>650</v>
      </c>
      <c r="I100" s="7">
        <f t="shared" si="47"/>
        <v>650</v>
      </c>
      <c r="J100" s="7">
        <f t="shared" si="47"/>
        <v>650</v>
      </c>
      <c r="K100" s="7">
        <f t="shared" si="47"/>
        <v>650</v>
      </c>
      <c r="L100" s="39">
        <f t="shared" ref="L100" si="48">SUM(L101:L103)</f>
        <v>487.18</v>
      </c>
      <c r="M100" s="114">
        <f t="shared" ref="M100:M110" si="49">L100/K100*100</f>
        <v>74.950769230769225</v>
      </c>
    </row>
    <row r="101" spans="1:13" x14ac:dyDescent="0.25">
      <c r="A101" s="3"/>
      <c r="B101" s="4" t="s">
        <v>355</v>
      </c>
      <c r="C101" s="7">
        <v>0</v>
      </c>
      <c r="D101" s="39">
        <v>0</v>
      </c>
      <c r="E101" s="8">
        <v>500</v>
      </c>
      <c r="F101" s="9">
        <v>505.44</v>
      </c>
      <c r="G101" s="7"/>
      <c r="H101" s="8">
        <v>0</v>
      </c>
      <c r="I101" s="8">
        <v>0</v>
      </c>
      <c r="J101" s="8">
        <v>0</v>
      </c>
      <c r="K101" s="8">
        <v>0</v>
      </c>
      <c r="L101" s="39">
        <v>0</v>
      </c>
      <c r="M101" s="114" t="s">
        <v>517</v>
      </c>
    </row>
    <row r="102" spans="1:13" x14ac:dyDescent="0.25">
      <c r="A102" s="3"/>
      <c r="B102" s="7" t="s">
        <v>356</v>
      </c>
      <c r="C102" s="7">
        <v>11</v>
      </c>
      <c r="D102" s="39">
        <v>62.8</v>
      </c>
      <c r="E102" s="8">
        <v>150</v>
      </c>
      <c r="F102" s="9">
        <v>103.31</v>
      </c>
      <c r="G102" s="7"/>
      <c r="H102" s="8">
        <v>350</v>
      </c>
      <c r="I102" s="8">
        <v>350</v>
      </c>
      <c r="J102" s="8">
        <v>350</v>
      </c>
      <c r="K102" s="8">
        <v>350</v>
      </c>
      <c r="L102" s="39">
        <v>187.19</v>
      </c>
      <c r="M102" s="114">
        <f t="shared" si="49"/>
        <v>53.482857142857142</v>
      </c>
    </row>
    <row r="103" spans="1:13" x14ac:dyDescent="0.25">
      <c r="A103" s="3"/>
      <c r="B103" s="4" t="s">
        <v>357</v>
      </c>
      <c r="C103" s="7">
        <v>142</v>
      </c>
      <c r="D103" s="39">
        <v>109.18</v>
      </c>
      <c r="E103" s="8">
        <v>300</v>
      </c>
      <c r="F103" s="9">
        <v>226.51</v>
      </c>
      <c r="G103" s="7"/>
      <c r="H103" s="8">
        <v>300</v>
      </c>
      <c r="I103" s="8">
        <v>300</v>
      </c>
      <c r="J103" s="8">
        <v>300</v>
      </c>
      <c r="K103" s="8">
        <v>300</v>
      </c>
      <c r="L103" s="39">
        <v>299.99</v>
      </c>
      <c r="M103" s="114">
        <f t="shared" si="49"/>
        <v>99.99666666666667</v>
      </c>
    </row>
    <row r="104" spans="1:13" x14ac:dyDescent="0.25">
      <c r="A104" s="3"/>
      <c r="B104" s="4" t="s">
        <v>358</v>
      </c>
      <c r="C104" s="7">
        <f>C105</f>
        <v>0</v>
      </c>
      <c r="D104" s="39">
        <f>D105</f>
        <v>0</v>
      </c>
      <c r="E104" s="8">
        <f t="shared" ref="E104" si="50">E105</f>
        <v>100</v>
      </c>
      <c r="F104" s="9">
        <f>F105</f>
        <v>0</v>
      </c>
      <c r="G104" s="7"/>
      <c r="H104" s="8">
        <f t="shared" ref="H104:L104" si="51">H105</f>
        <v>100</v>
      </c>
      <c r="I104" s="8">
        <f t="shared" si="51"/>
        <v>100</v>
      </c>
      <c r="J104" s="8">
        <f t="shared" si="51"/>
        <v>100</v>
      </c>
      <c r="K104" s="8">
        <f t="shared" si="51"/>
        <v>100</v>
      </c>
      <c r="L104" s="39">
        <f t="shared" si="51"/>
        <v>0</v>
      </c>
      <c r="M104" s="114">
        <f t="shared" si="49"/>
        <v>0</v>
      </c>
    </row>
    <row r="105" spans="1:13" x14ac:dyDescent="0.25">
      <c r="A105" s="3"/>
      <c r="B105" s="4" t="s">
        <v>359</v>
      </c>
      <c r="C105" s="7">
        <v>0</v>
      </c>
      <c r="D105" s="39">
        <v>0</v>
      </c>
      <c r="E105" s="8">
        <v>100</v>
      </c>
      <c r="F105" s="9">
        <v>0</v>
      </c>
      <c r="G105" s="7"/>
      <c r="H105" s="8">
        <v>100</v>
      </c>
      <c r="I105" s="8">
        <v>100</v>
      </c>
      <c r="J105" s="8">
        <v>100</v>
      </c>
      <c r="K105" s="8">
        <v>100</v>
      </c>
      <c r="L105" s="39">
        <v>0</v>
      </c>
      <c r="M105" s="114">
        <f t="shared" si="49"/>
        <v>0</v>
      </c>
    </row>
    <row r="106" spans="1:13" x14ac:dyDescent="0.25">
      <c r="A106" s="3"/>
      <c r="B106" s="36" t="s">
        <v>360</v>
      </c>
      <c r="C106" s="7">
        <f>C107</f>
        <v>8</v>
      </c>
      <c r="D106" s="39">
        <f>D107</f>
        <v>0</v>
      </c>
      <c r="E106" s="8">
        <f t="shared" ref="E106" si="52">E107</f>
        <v>8</v>
      </c>
      <c r="F106" s="9">
        <f>F107</f>
        <v>0</v>
      </c>
      <c r="G106" s="7"/>
      <c r="H106" s="8">
        <f t="shared" ref="H106:L106" si="53">H107</f>
        <v>8</v>
      </c>
      <c r="I106" s="8">
        <f t="shared" si="53"/>
        <v>8</v>
      </c>
      <c r="J106" s="8">
        <f t="shared" si="53"/>
        <v>8</v>
      </c>
      <c r="K106" s="8">
        <f t="shared" si="53"/>
        <v>8</v>
      </c>
      <c r="L106" s="39">
        <f t="shared" si="53"/>
        <v>3</v>
      </c>
      <c r="M106" s="114">
        <f t="shared" si="49"/>
        <v>37.5</v>
      </c>
    </row>
    <row r="107" spans="1:13" x14ac:dyDescent="0.25">
      <c r="A107" s="3"/>
      <c r="B107" s="36" t="s">
        <v>361</v>
      </c>
      <c r="C107" s="7">
        <v>8</v>
      </c>
      <c r="D107" s="39">
        <v>0</v>
      </c>
      <c r="E107" s="8">
        <v>8</v>
      </c>
      <c r="F107" s="9">
        <v>0</v>
      </c>
      <c r="G107" s="7"/>
      <c r="H107" s="8">
        <v>8</v>
      </c>
      <c r="I107" s="8">
        <v>8</v>
      </c>
      <c r="J107" s="8">
        <v>8</v>
      </c>
      <c r="K107" s="8">
        <v>8</v>
      </c>
      <c r="L107" s="39">
        <v>3</v>
      </c>
      <c r="M107" s="114">
        <f t="shared" si="49"/>
        <v>37.5</v>
      </c>
    </row>
    <row r="108" spans="1:13" x14ac:dyDescent="0.25">
      <c r="A108" s="3"/>
      <c r="B108" s="36" t="s">
        <v>362</v>
      </c>
      <c r="C108" s="7">
        <f>SUM(C109:C110)</f>
        <v>0</v>
      </c>
      <c r="D108" s="39">
        <f>SUM(D109:D110)</f>
        <v>1708.6</v>
      </c>
      <c r="E108" s="7">
        <f t="shared" ref="E108" si="54">SUM(E109:E110)</f>
        <v>3200</v>
      </c>
      <c r="F108" s="9">
        <f>SUM(F109:F110)</f>
        <v>3017.96</v>
      </c>
      <c r="G108" s="7"/>
      <c r="H108" s="7">
        <f t="shared" ref="H108:K108" si="55">SUM(H109:H110)</f>
        <v>2200</v>
      </c>
      <c r="I108" s="7">
        <f t="shared" si="55"/>
        <v>2200</v>
      </c>
      <c r="J108" s="7">
        <f t="shared" si="55"/>
        <v>2200</v>
      </c>
      <c r="K108" s="7">
        <f t="shared" si="55"/>
        <v>2200</v>
      </c>
      <c r="L108" s="39">
        <f t="shared" ref="L108" si="56">SUM(L109:L110)</f>
        <v>2055.4</v>
      </c>
      <c r="M108" s="114">
        <f t="shared" si="49"/>
        <v>93.427272727272737</v>
      </c>
    </row>
    <row r="109" spans="1:13" x14ac:dyDescent="0.25">
      <c r="A109" s="3"/>
      <c r="B109" s="36" t="s">
        <v>363</v>
      </c>
      <c r="C109" s="7">
        <v>0</v>
      </c>
      <c r="D109" s="39">
        <v>1500</v>
      </c>
      <c r="E109" s="11">
        <v>3000</v>
      </c>
      <c r="F109" s="9">
        <v>2899.96</v>
      </c>
      <c r="G109" s="7"/>
      <c r="H109" s="11">
        <v>2000</v>
      </c>
      <c r="I109" s="11">
        <v>1500</v>
      </c>
      <c r="J109" s="11">
        <v>1500</v>
      </c>
      <c r="K109" s="11">
        <v>1500</v>
      </c>
      <c r="L109" s="50">
        <v>1370.4</v>
      </c>
      <c r="M109" s="114">
        <f t="shared" si="49"/>
        <v>91.360000000000014</v>
      </c>
    </row>
    <row r="110" spans="1:13" x14ac:dyDescent="0.25">
      <c r="A110" s="3"/>
      <c r="B110" s="36" t="s">
        <v>364</v>
      </c>
      <c r="C110" s="7">
        <v>0</v>
      </c>
      <c r="D110" s="39">
        <v>208.6</v>
      </c>
      <c r="E110" s="11">
        <v>200</v>
      </c>
      <c r="F110" s="9">
        <v>118</v>
      </c>
      <c r="G110" s="7"/>
      <c r="H110" s="11">
        <v>200</v>
      </c>
      <c r="I110" s="11">
        <v>700</v>
      </c>
      <c r="J110" s="11">
        <v>700</v>
      </c>
      <c r="K110" s="11">
        <v>700</v>
      </c>
      <c r="L110" s="31">
        <v>685</v>
      </c>
      <c r="M110" s="114">
        <f t="shared" si="49"/>
        <v>97.857142857142847</v>
      </c>
    </row>
    <row r="111" spans="1:13" x14ac:dyDescent="0.25">
      <c r="A111" s="3"/>
      <c r="B111" s="36"/>
      <c r="C111" s="7"/>
      <c r="D111" s="39"/>
      <c r="E111" s="7"/>
      <c r="F111" s="9"/>
      <c r="G111" s="7"/>
      <c r="H111" s="3"/>
      <c r="I111" s="3"/>
      <c r="J111" s="3"/>
      <c r="K111" s="3"/>
      <c r="L111" s="3"/>
      <c r="M111" s="115"/>
    </row>
    <row r="112" spans="1:13" x14ac:dyDescent="0.25">
      <c r="A112" s="3"/>
      <c r="B112" s="4" t="s">
        <v>365</v>
      </c>
      <c r="C112" s="7">
        <f t="shared" ref="C112:F114" si="57">C113</f>
        <v>5683</v>
      </c>
      <c r="D112" s="39">
        <f t="shared" si="57"/>
        <v>0</v>
      </c>
      <c r="E112" s="7">
        <f t="shared" si="57"/>
        <v>2500</v>
      </c>
      <c r="F112" s="9">
        <f t="shared" si="57"/>
        <v>2397.0500000000002</v>
      </c>
      <c r="G112" s="7"/>
      <c r="H112" s="7">
        <f t="shared" ref="H112:L114" si="58">H113</f>
        <v>0</v>
      </c>
      <c r="I112" s="7">
        <f t="shared" si="58"/>
        <v>0</v>
      </c>
      <c r="J112" s="7">
        <f t="shared" si="58"/>
        <v>0</v>
      </c>
      <c r="K112" s="7">
        <f t="shared" si="58"/>
        <v>0</v>
      </c>
      <c r="L112" s="39">
        <f t="shared" si="58"/>
        <v>0</v>
      </c>
      <c r="M112" s="114" t="s">
        <v>517</v>
      </c>
    </row>
    <row r="113" spans="1:13" x14ac:dyDescent="0.25">
      <c r="A113" s="3"/>
      <c r="B113" s="4" t="s">
        <v>366</v>
      </c>
      <c r="C113" s="7">
        <f t="shared" si="57"/>
        <v>5683</v>
      </c>
      <c r="D113" s="39">
        <f t="shared" si="57"/>
        <v>0</v>
      </c>
      <c r="E113" s="7">
        <f t="shared" si="57"/>
        <v>2500</v>
      </c>
      <c r="F113" s="9">
        <f t="shared" si="57"/>
        <v>2397.0500000000002</v>
      </c>
      <c r="G113" s="7"/>
      <c r="H113" s="7">
        <f t="shared" si="58"/>
        <v>0</v>
      </c>
      <c r="I113" s="7">
        <f t="shared" si="58"/>
        <v>0</v>
      </c>
      <c r="J113" s="7">
        <f t="shared" si="58"/>
        <v>0</v>
      </c>
      <c r="K113" s="7">
        <f t="shared" si="58"/>
        <v>0</v>
      </c>
      <c r="L113" s="39">
        <f t="shared" si="58"/>
        <v>0</v>
      </c>
      <c r="M113" s="114" t="s">
        <v>517</v>
      </c>
    </row>
    <row r="114" spans="1:13" x14ac:dyDescent="0.25">
      <c r="A114" s="3"/>
      <c r="B114" s="4" t="s">
        <v>367</v>
      </c>
      <c r="C114" s="7">
        <f t="shared" si="57"/>
        <v>5683</v>
      </c>
      <c r="D114" s="39">
        <f t="shared" si="57"/>
        <v>0</v>
      </c>
      <c r="E114" s="7">
        <f t="shared" si="57"/>
        <v>2500</v>
      </c>
      <c r="F114" s="9">
        <f t="shared" si="57"/>
        <v>2397.0500000000002</v>
      </c>
      <c r="G114" s="7"/>
      <c r="H114" s="7">
        <f t="shared" si="58"/>
        <v>0</v>
      </c>
      <c r="I114" s="7">
        <f t="shared" si="58"/>
        <v>0</v>
      </c>
      <c r="J114" s="7">
        <f t="shared" si="58"/>
        <v>0</v>
      </c>
      <c r="K114" s="7">
        <f t="shared" si="58"/>
        <v>0</v>
      </c>
      <c r="L114" s="39">
        <f t="shared" si="58"/>
        <v>0</v>
      </c>
      <c r="M114" s="114" t="s">
        <v>517</v>
      </c>
    </row>
    <row r="115" spans="1:13" x14ac:dyDescent="0.25">
      <c r="A115" s="3"/>
      <c r="B115" s="4" t="s">
        <v>368</v>
      </c>
      <c r="C115" s="7">
        <v>5683</v>
      </c>
      <c r="D115" s="39">
        <v>0</v>
      </c>
      <c r="E115" s="7">
        <v>2500</v>
      </c>
      <c r="F115" s="9">
        <v>2397.0500000000002</v>
      </c>
      <c r="G115" s="7"/>
      <c r="H115" s="7">
        <v>0</v>
      </c>
      <c r="I115" s="7">
        <v>0</v>
      </c>
      <c r="J115" s="7">
        <v>0</v>
      </c>
      <c r="K115" s="7">
        <v>0</v>
      </c>
      <c r="L115" s="39">
        <v>0</v>
      </c>
      <c r="M115" s="114" t="s">
        <v>517</v>
      </c>
    </row>
  </sheetData>
  <sheetProtection password="C7EA" sheet="1" objects="1" scenarios="1"/>
  <mergeCells count="3">
    <mergeCell ref="F1:F2"/>
    <mergeCell ref="F11:F12"/>
    <mergeCell ref="F83:F84"/>
  </mergeCells>
  <pageMargins left="0.7" right="0.7" top="0.75" bottom="0.75" header="0.3" footer="0.3"/>
  <pageSetup paperSize="9" scale="85" fitToHeight="0" orientation="landscape" verticalDpi="0" r:id="rId1"/>
  <headerFooter>
    <oddFooter>&amp;CStrana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view="pageLayout" zoomScaleNormal="100" workbookViewId="0">
      <selection activeCell="M164" sqref="M164"/>
    </sheetView>
  </sheetViews>
  <sheetFormatPr defaultRowHeight="15" x14ac:dyDescent="0.25"/>
  <cols>
    <col min="2" max="2" width="39.7109375" customWidth="1"/>
    <col min="7" max="7" width="7.42578125" customWidth="1"/>
    <col min="13" max="13" width="8" customWidth="1"/>
    <col min="249" max="249" width="46.28515625" customWidth="1"/>
    <col min="505" max="505" width="46.28515625" customWidth="1"/>
    <col min="761" max="761" width="46.28515625" customWidth="1"/>
    <col min="1017" max="1017" width="46.28515625" customWidth="1"/>
    <col min="1273" max="1273" width="46.28515625" customWidth="1"/>
    <col min="1529" max="1529" width="46.28515625" customWidth="1"/>
    <col min="1785" max="1785" width="46.28515625" customWidth="1"/>
    <col min="2041" max="2041" width="46.28515625" customWidth="1"/>
    <col min="2297" max="2297" width="46.28515625" customWidth="1"/>
    <col min="2553" max="2553" width="46.28515625" customWidth="1"/>
    <col min="2809" max="2809" width="46.28515625" customWidth="1"/>
    <col min="3065" max="3065" width="46.28515625" customWidth="1"/>
    <col min="3321" max="3321" width="46.28515625" customWidth="1"/>
    <col min="3577" max="3577" width="46.28515625" customWidth="1"/>
    <col min="3833" max="3833" width="46.28515625" customWidth="1"/>
    <col min="4089" max="4089" width="46.28515625" customWidth="1"/>
    <col min="4345" max="4345" width="46.28515625" customWidth="1"/>
    <col min="4601" max="4601" width="46.28515625" customWidth="1"/>
    <col min="4857" max="4857" width="46.28515625" customWidth="1"/>
    <col min="5113" max="5113" width="46.28515625" customWidth="1"/>
    <col min="5369" max="5369" width="46.28515625" customWidth="1"/>
    <col min="5625" max="5625" width="46.28515625" customWidth="1"/>
    <col min="5881" max="5881" width="46.28515625" customWidth="1"/>
    <col min="6137" max="6137" width="46.28515625" customWidth="1"/>
    <col min="6393" max="6393" width="46.28515625" customWidth="1"/>
    <col min="6649" max="6649" width="46.28515625" customWidth="1"/>
    <col min="6905" max="6905" width="46.28515625" customWidth="1"/>
    <col min="7161" max="7161" width="46.28515625" customWidth="1"/>
    <col min="7417" max="7417" width="46.28515625" customWidth="1"/>
    <col min="7673" max="7673" width="46.28515625" customWidth="1"/>
    <col min="7929" max="7929" width="46.28515625" customWidth="1"/>
    <col min="8185" max="8185" width="46.28515625" customWidth="1"/>
    <col min="8441" max="8441" width="46.28515625" customWidth="1"/>
    <col min="8697" max="8697" width="46.28515625" customWidth="1"/>
    <col min="8953" max="8953" width="46.28515625" customWidth="1"/>
    <col min="9209" max="9209" width="46.28515625" customWidth="1"/>
    <col min="9465" max="9465" width="46.28515625" customWidth="1"/>
    <col min="9721" max="9721" width="46.28515625" customWidth="1"/>
    <col min="9977" max="9977" width="46.28515625" customWidth="1"/>
    <col min="10233" max="10233" width="46.28515625" customWidth="1"/>
    <col min="10489" max="10489" width="46.28515625" customWidth="1"/>
    <col min="10745" max="10745" width="46.28515625" customWidth="1"/>
    <col min="11001" max="11001" width="46.28515625" customWidth="1"/>
    <col min="11257" max="11257" width="46.28515625" customWidth="1"/>
    <col min="11513" max="11513" width="46.28515625" customWidth="1"/>
    <col min="11769" max="11769" width="46.28515625" customWidth="1"/>
    <col min="12025" max="12025" width="46.28515625" customWidth="1"/>
    <col min="12281" max="12281" width="46.28515625" customWidth="1"/>
    <col min="12537" max="12537" width="46.28515625" customWidth="1"/>
    <col min="12793" max="12793" width="46.28515625" customWidth="1"/>
    <col min="13049" max="13049" width="46.28515625" customWidth="1"/>
    <col min="13305" max="13305" width="46.28515625" customWidth="1"/>
    <col min="13561" max="13561" width="46.28515625" customWidth="1"/>
    <col min="13817" max="13817" width="46.28515625" customWidth="1"/>
    <col min="14073" max="14073" width="46.28515625" customWidth="1"/>
    <col min="14329" max="14329" width="46.28515625" customWidth="1"/>
    <col min="14585" max="14585" width="46.28515625" customWidth="1"/>
    <col min="14841" max="14841" width="46.28515625" customWidth="1"/>
    <col min="15097" max="15097" width="46.28515625" customWidth="1"/>
    <col min="15353" max="15353" width="46.28515625" customWidth="1"/>
    <col min="15609" max="15609" width="46.28515625" customWidth="1"/>
    <col min="15865" max="15865" width="46.28515625" customWidth="1"/>
    <col min="16121" max="16121" width="46.28515625" customWidth="1"/>
  </cols>
  <sheetData>
    <row r="1" spans="1:13" x14ac:dyDescent="0.25">
      <c r="A1" s="3"/>
      <c r="B1" s="1" t="s">
        <v>369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SUM(C14+C86+C122+C161)</f>
        <v>2609</v>
      </c>
      <c r="D4" s="20">
        <f>SUM(D14+D86+D122+D161)</f>
        <v>21680.42</v>
      </c>
      <c r="E4" s="19">
        <f>SUM(E14+E86+E122+E161)</f>
        <v>8403</v>
      </c>
      <c r="F4" s="20">
        <f>SUM(F14+F86+F122+F161)</f>
        <v>9961.4599999999991</v>
      </c>
      <c r="G4" s="10"/>
      <c r="H4" s="19">
        <f>SUM(H14+H86+H122+H161)</f>
        <v>12773</v>
      </c>
      <c r="I4" s="19">
        <f>SUM(I14+ I44+I86+I122+I161)</f>
        <v>23223</v>
      </c>
      <c r="J4" s="19">
        <f>SUM(J14+ J44+J86+J122+J161)</f>
        <v>22473</v>
      </c>
      <c r="K4" s="19">
        <f>SUM(K14+ K44+K86+K122+K161)</f>
        <v>23373</v>
      </c>
      <c r="L4" s="20">
        <f>SUM(L14+ L44+L86+L122+L161)</f>
        <v>22678.6</v>
      </c>
      <c r="M4" s="112">
        <f>L4/K4*100</f>
        <v>97.029050613956272</v>
      </c>
    </row>
    <row r="5" spans="1:13" x14ac:dyDescent="0.25">
      <c r="A5" s="3"/>
      <c r="B5" s="1" t="s">
        <v>96</v>
      </c>
      <c r="C5" s="19">
        <f>SUM(C28+C50+C101+C131)</f>
        <v>47080</v>
      </c>
      <c r="D5" s="20">
        <f>SUM(D28+D50+D101+D131)</f>
        <v>55534.399999999994</v>
      </c>
      <c r="E5" s="19">
        <f>SUM(E28+E50+E101+E131)</f>
        <v>72250</v>
      </c>
      <c r="F5" s="20">
        <f>SUM(F28+F50+F101+F131)</f>
        <v>64542.53</v>
      </c>
      <c r="G5" s="10"/>
      <c r="H5" s="19">
        <f>SUM(H28+H50+H101+H131)</f>
        <v>42700</v>
      </c>
      <c r="I5" s="19">
        <f>SUM(I28+I50+I101+I131)</f>
        <v>38800</v>
      </c>
      <c r="J5" s="19">
        <f>SUM(J28+J50+J101+J131)</f>
        <v>42550</v>
      </c>
      <c r="K5" s="19">
        <f>SUM(K28+K50+K101+K131)</f>
        <v>39850</v>
      </c>
      <c r="L5" s="20">
        <f>SUM(L28+L50+L101+L131)</f>
        <v>39721.64</v>
      </c>
      <c r="M5" s="112">
        <f>L5/K5*100</f>
        <v>99.677892095357592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369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370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336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337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338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</f>
        <v>1625</v>
      </c>
      <c r="D14" s="9">
        <f>D15</f>
        <v>7097.82</v>
      </c>
      <c r="E14" s="8">
        <f t="shared" ref="E14" si="0">E15</f>
        <v>653</v>
      </c>
      <c r="F14" s="9">
        <f>F15</f>
        <v>590.79</v>
      </c>
      <c r="G14" s="10"/>
      <c r="H14" s="8">
        <f t="shared" ref="H14:L14" si="1">H15</f>
        <v>673</v>
      </c>
      <c r="I14" s="8">
        <f t="shared" si="1"/>
        <v>673</v>
      </c>
      <c r="J14" s="8">
        <f t="shared" si="1"/>
        <v>673</v>
      </c>
      <c r="K14" s="8">
        <f t="shared" si="1"/>
        <v>673</v>
      </c>
      <c r="L14" s="9">
        <f t="shared" si="1"/>
        <v>621.24</v>
      </c>
      <c r="M14" s="114">
        <f>L14/K14*100</f>
        <v>92.309063893016344</v>
      </c>
    </row>
    <row r="15" spans="1:13" x14ac:dyDescent="0.25">
      <c r="A15" s="4"/>
      <c r="B15" s="4" t="s">
        <v>115</v>
      </c>
      <c r="C15" s="8">
        <f>C16+C19+C22+C24</f>
        <v>1625</v>
      </c>
      <c r="D15" s="9">
        <f>D16+D19+D22+D24</f>
        <v>7097.82</v>
      </c>
      <c r="E15" s="8">
        <f t="shared" ref="E15" si="2">E16+E19+E22+E24</f>
        <v>653</v>
      </c>
      <c r="F15" s="9">
        <f>F16+F19+F22+F24</f>
        <v>590.79</v>
      </c>
      <c r="G15" s="10"/>
      <c r="H15" s="8">
        <f t="shared" ref="H15:K15" si="3">H16+H19+H22+H24</f>
        <v>673</v>
      </c>
      <c r="I15" s="8">
        <f t="shared" si="3"/>
        <v>673</v>
      </c>
      <c r="J15" s="8">
        <f t="shared" si="3"/>
        <v>673</v>
      </c>
      <c r="K15" s="8">
        <f t="shared" si="3"/>
        <v>673</v>
      </c>
      <c r="L15" s="9">
        <f t="shared" ref="L15" si="4">L16+L19+L22+L24</f>
        <v>621.24</v>
      </c>
      <c r="M15" s="114">
        <f t="shared" ref="M15:M23" si="5">L15/K15*100</f>
        <v>92.309063893016344</v>
      </c>
    </row>
    <row r="16" spans="1:13" x14ac:dyDescent="0.25">
      <c r="A16" s="4"/>
      <c r="B16" s="4" t="s">
        <v>118</v>
      </c>
      <c r="C16" s="8">
        <f>SUM(C17+C18)</f>
        <v>766</v>
      </c>
      <c r="D16" s="9">
        <f>SUM(D17+D18)</f>
        <v>3695.76</v>
      </c>
      <c r="E16" s="8">
        <f t="shared" ref="E16" si="6">SUM(E17+E18)</f>
        <v>550</v>
      </c>
      <c r="F16" s="9">
        <f>SUM(F17+F18)</f>
        <v>487.78999999999996</v>
      </c>
      <c r="G16" s="10"/>
      <c r="H16" s="8">
        <f t="shared" ref="H16:K16" si="7">SUM(H17+H18)</f>
        <v>550</v>
      </c>
      <c r="I16" s="8">
        <f t="shared" si="7"/>
        <v>550</v>
      </c>
      <c r="J16" s="8">
        <f t="shared" si="7"/>
        <v>550</v>
      </c>
      <c r="K16" s="8">
        <f t="shared" si="7"/>
        <v>550</v>
      </c>
      <c r="L16" s="9">
        <f t="shared" ref="L16" si="8">SUM(L17+L18)</f>
        <v>519.24</v>
      </c>
      <c r="M16" s="114">
        <f t="shared" si="5"/>
        <v>94.407272727272726</v>
      </c>
    </row>
    <row r="17" spans="1:13" x14ac:dyDescent="0.25">
      <c r="A17" s="4"/>
      <c r="B17" s="4" t="s">
        <v>141</v>
      </c>
      <c r="C17" s="8">
        <v>666</v>
      </c>
      <c r="D17" s="9">
        <v>3695.76</v>
      </c>
      <c r="E17" s="8">
        <v>500</v>
      </c>
      <c r="F17" s="9">
        <v>447.26</v>
      </c>
      <c r="G17" s="10"/>
      <c r="H17" s="8">
        <v>500</v>
      </c>
      <c r="I17" s="8">
        <v>500</v>
      </c>
      <c r="J17" s="8">
        <v>500</v>
      </c>
      <c r="K17" s="8">
        <v>500</v>
      </c>
      <c r="L17" s="9">
        <v>476.06</v>
      </c>
      <c r="M17" s="114">
        <f t="shared" si="5"/>
        <v>95.212000000000003</v>
      </c>
    </row>
    <row r="18" spans="1:13" x14ac:dyDescent="0.25">
      <c r="A18" s="4"/>
      <c r="B18" s="4" t="s">
        <v>371</v>
      </c>
      <c r="C18" s="8">
        <v>100</v>
      </c>
      <c r="D18" s="9">
        <v>0</v>
      </c>
      <c r="E18" s="8">
        <v>50</v>
      </c>
      <c r="F18" s="9">
        <v>40.53</v>
      </c>
      <c r="G18" s="10"/>
      <c r="H18" s="8">
        <v>50</v>
      </c>
      <c r="I18" s="8">
        <v>50</v>
      </c>
      <c r="J18" s="8">
        <v>50</v>
      </c>
      <c r="K18" s="8">
        <v>50</v>
      </c>
      <c r="L18" s="9">
        <v>43.18</v>
      </c>
      <c r="M18" s="114">
        <f t="shared" si="5"/>
        <v>86.36</v>
      </c>
    </row>
    <row r="19" spans="1:13" x14ac:dyDescent="0.25">
      <c r="A19" s="4"/>
      <c r="B19" s="4" t="s">
        <v>144</v>
      </c>
      <c r="C19" s="8">
        <f>SUM(C20:C21)</f>
        <v>757</v>
      </c>
      <c r="D19" s="9">
        <f>SUM(D20:D21)</f>
        <v>799.06</v>
      </c>
      <c r="E19" s="8">
        <f t="shared" ref="E19" si="9">SUM(E20:E21)</f>
        <v>0</v>
      </c>
      <c r="F19" s="9">
        <f>SUM(F20:F21)</f>
        <v>0</v>
      </c>
      <c r="G19" s="10"/>
      <c r="H19" s="8">
        <f t="shared" ref="H19:K19" si="10">SUM(H20:H21)</f>
        <v>20</v>
      </c>
      <c r="I19" s="8">
        <f t="shared" si="10"/>
        <v>20</v>
      </c>
      <c r="J19" s="8">
        <f t="shared" si="10"/>
        <v>20</v>
      </c>
      <c r="K19" s="8">
        <f t="shared" si="10"/>
        <v>20</v>
      </c>
      <c r="L19" s="9">
        <f t="shared" ref="L19" si="11">SUM(L20:L21)</f>
        <v>0</v>
      </c>
      <c r="M19" s="114">
        <f t="shared" si="5"/>
        <v>0</v>
      </c>
    </row>
    <row r="20" spans="1:13" x14ac:dyDescent="0.25">
      <c r="A20" s="4"/>
      <c r="B20" s="4" t="s">
        <v>372</v>
      </c>
      <c r="C20" s="8">
        <v>9</v>
      </c>
      <c r="D20" s="9">
        <v>0</v>
      </c>
      <c r="E20" s="8">
        <v>0</v>
      </c>
      <c r="F20" s="9">
        <v>0</v>
      </c>
      <c r="G20" s="10"/>
      <c r="H20" s="8">
        <v>20</v>
      </c>
      <c r="I20" s="8">
        <v>20</v>
      </c>
      <c r="J20" s="8">
        <v>20</v>
      </c>
      <c r="K20" s="8">
        <v>20</v>
      </c>
      <c r="L20" s="9">
        <v>0</v>
      </c>
      <c r="M20" s="114">
        <f t="shared" si="5"/>
        <v>0</v>
      </c>
    </row>
    <row r="21" spans="1:13" x14ac:dyDescent="0.25">
      <c r="A21" s="4"/>
      <c r="B21" s="4" t="s">
        <v>228</v>
      </c>
      <c r="C21" s="8">
        <v>748</v>
      </c>
      <c r="D21" s="9">
        <v>799.06</v>
      </c>
      <c r="E21" s="8">
        <v>0</v>
      </c>
      <c r="F21" s="9">
        <v>0</v>
      </c>
      <c r="G21" s="10"/>
      <c r="H21" s="8">
        <v>0</v>
      </c>
      <c r="I21" s="8">
        <v>0</v>
      </c>
      <c r="J21" s="8">
        <v>0</v>
      </c>
      <c r="K21" s="8">
        <v>0</v>
      </c>
      <c r="L21" s="9">
        <v>0</v>
      </c>
      <c r="M21" s="114" t="s">
        <v>517</v>
      </c>
    </row>
    <row r="22" spans="1:13" x14ac:dyDescent="0.25">
      <c r="A22" s="3"/>
      <c r="B22" s="36" t="s">
        <v>212</v>
      </c>
      <c r="C22" s="7">
        <f>C23</f>
        <v>102</v>
      </c>
      <c r="D22" s="9">
        <f>D23</f>
        <v>103</v>
      </c>
      <c r="E22" s="7">
        <f t="shared" ref="E22" si="12">E23</f>
        <v>103</v>
      </c>
      <c r="F22" s="9">
        <f>F23</f>
        <v>103</v>
      </c>
      <c r="G22" s="10"/>
      <c r="H22" s="7">
        <f t="shared" ref="H22:L22" si="13">H23</f>
        <v>103</v>
      </c>
      <c r="I22" s="7">
        <f t="shared" si="13"/>
        <v>103</v>
      </c>
      <c r="J22" s="7">
        <f t="shared" si="13"/>
        <v>103</v>
      </c>
      <c r="K22" s="7">
        <f t="shared" si="13"/>
        <v>103</v>
      </c>
      <c r="L22" s="9">
        <f t="shared" si="13"/>
        <v>102</v>
      </c>
      <c r="M22" s="114">
        <f t="shared" si="5"/>
        <v>99.029126213592235</v>
      </c>
    </row>
    <row r="23" spans="1:13" x14ac:dyDescent="0.25">
      <c r="A23" s="3"/>
      <c r="B23" s="36" t="s">
        <v>213</v>
      </c>
      <c r="C23" s="7">
        <v>102</v>
      </c>
      <c r="D23" s="9">
        <v>103</v>
      </c>
      <c r="E23" s="7">
        <v>103</v>
      </c>
      <c r="F23" s="9">
        <v>103</v>
      </c>
      <c r="G23" s="10"/>
      <c r="H23" s="7">
        <v>103</v>
      </c>
      <c r="I23" s="7">
        <v>103</v>
      </c>
      <c r="J23" s="7">
        <v>103</v>
      </c>
      <c r="K23" s="7">
        <v>103</v>
      </c>
      <c r="L23" s="9">
        <v>102</v>
      </c>
      <c r="M23" s="114">
        <f t="shared" si="5"/>
        <v>99.029126213592235</v>
      </c>
    </row>
    <row r="24" spans="1:13" x14ac:dyDescent="0.25">
      <c r="A24" s="3"/>
      <c r="B24" s="36" t="s">
        <v>373</v>
      </c>
      <c r="C24" s="7">
        <f>SUM(C25:C25)</f>
        <v>0</v>
      </c>
      <c r="D24" s="9">
        <f>SUM(D25:D25)</f>
        <v>2500</v>
      </c>
      <c r="E24" s="7">
        <f>SUM(E25:E25)</f>
        <v>0</v>
      </c>
      <c r="F24" s="9">
        <f>SUM(F25:F25)</f>
        <v>0</v>
      </c>
      <c r="G24" s="10"/>
      <c r="H24" s="7">
        <f>SUM(H25:H25)</f>
        <v>0</v>
      </c>
      <c r="I24" s="7">
        <f>SUM(I25:I25)</f>
        <v>0</v>
      </c>
      <c r="J24" s="7">
        <f>SUM(J25:J25)</f>
        <v>0</v>
      </c>
      <c r="K24" s="7">
        <f>SUM(K25:K25)</f>
        <v>0</v>
      </c>
      <c r="L24" s="9">
        <f>SUM(L25:L25)</f>
        <v>0</v>
      </c>
      <c r="M24" s="114" t="s">
        <v>517</v>
      </c>
    </row>
    <row r="25" spans="1:13" x14ac:dyDescent="0.25">
      <c r="A25" s="3"/>
      <c r="B25" s="36" t="s">
        <v>224</v>
      </c>
      <c r="C25" s="7">
        <v>0</v>
      </c>
      <c r="D25" s="9">
        <v>2500</v>
      </c>
      <c r="E25" s="7">
        <v>0</v>
      </c>
      <c r="F25" s="9">
        <v>0</v>
      </c>
      <c r="G25" s="10"/>
      <c r="H25" s="7">
        <v>0</v>
      </c>
      <c r="I25" s="7">
        <v>0</v>
      </c>
      <c r="J25" s="7">
        <v>0</v>
      </c>
      <c r="K25" s="7">
        <v>0</v>
      </c>
      <c r="L25" s="9">
        <v>0</v>
      </c>
      <c r="M25" s="114" t="s">
        <v>517</v>
      </c>
    </row>
    <row r="26" spans="1:13" x14ac:dyDescent="0.25">
      <c r="A26" s="3"/>
      <c r="B26" s="36"/>
      <c r="C26" s="7"/>
      <c r="D26" s="9"/>
      <c r="E26" s="7"/>
      <c r="F26" s="9"/>
      <c r="G26" s="10"/>
      <c r="H26" s="7"/>
      <c r="I26" s="7"/>
      <c r="J26" s="7"/>
      <c r="K26" s="7"/>
      <c r="L26" s="7"/>
      <c r="M26" s="3"/>
    </row>
    <row r="27" spans="1:13" x14ac:dyDescent="0.25">
      <c r="A27" s="3"/>
      <c r="B27" s="3"/>
      <c r="C27" s="3"/>
      <c r="D27" s="32"/>
      <c r="E27" s="3"/>
      <c r="F27" s="32"/>
      <c r="G27" s="3"/>
      <c r="H27" s="3"/>
      <c r="I27" s="3"/>
      <c r="J27" s="3"/>
      <c r="K27" s="3"/>
      <c r="L27" s="3"/>
      <c r="M27" s="3"/>
    </row>
    <row r="28" spans="1:13" x14ac:dyDescent="0.25">
      <c r="A28" s="4"/>
      <c r="B28" s="4" t="s">
        <v>314</v>
      </c>
      <c r="C28" s="8">
        <f>C29</f>
        <v>39628</v>
      </c>
      <c r="D28" s="9">
        <f>D29</f>
        <v>42045.7</v>
      </c>
      <c r="E28" s="8">
        <f t="shared" ref="E28" si="14">E29</f>
        <v>42250</v>
      </c>
      <c r="F28" s="9">
        <f>F29</f>
        <v>40344.57</v>
      </c>
      <c r="G28" s="10"/>
      <c r="H28" s="8">
        <f t="shared" ref="H28:L28" si="15">H29</f>
        <v>14700</v>
      </c>
      <c r="I28" s="8">
        <f t="shared" si="15"/>
        <v>15000</v>
      </c>
      <c r="J28" s="8">
        <f t="shared" si="15"/>
        <v>17000</v>
      </c>
      <c r="K28" s="8">
        <f t="shared" si="15"/>
        <v>14000</v>
      </c>
      <c r="L28" s="9">
        <f t="shared" si="15"/>
        <v>13940.23</v>
      </c>
      <c r="M28" s="114">
        <f>L28/K28*100</f>
        <v>99.573071428571424</v>
      </c>
    </row>
    <row r="29" spans="1:13" x14ac:dyDescent="0.25">
      <c r="A29" s="4"/>
      <c r="B29" s="4" t="s">
        <v>315</v>
      </c>
      <c r="C29" s="8">
        <f>SUM(C30:C32)</f>
        <v>39628</v>
      </c>
      <c r="D29" s="9">
        <f>SUM(D30:D32)</f>
        <v>42045.7</v>
      </c>
      <c r="E29" s="8">
        <f t="shared" ref="E29" si="16">SUM(E30:E32)</f>
        <v>42250</v>
      </c>
      <c r="F29" s="9">
        <f>SUM(F30:F32)</f>
        <v>40344.57</v>
      </c>
      <c r="G29" s="10"/>
      <c r="H29" s="8">
        <f t="shared" ref="H29:K29" si="17">SUM(H30:H32)</f>
        <v>14700</v>
      </c>
      <c r="I29" s="8">
        <f t="shared" si="17"/>
        <v>15000</v>
      </c>
      <c r="J29" s="8">
        <f t="shared" si="17"/>
        <v>17000</v>
      </c>
      <c r="K29" s="8">
        <f t="shared" si="17"/>
        <v>14000</v>
      </c>
      <c r="L29" s="9">
        <f t="shared" ref="L29" si="18">SUM(L30:L32)</f>
        <v>13940.23</v>
      </c>
      <c r="M29" s="114">
        <f t="shared" ref="M29:M33" si="19">L29/K29*100</f>
        <v>99.573071428571424</v>
      </c>
    </row>
    <row r="30" spans="1:13" x14ac:dyDescent="0.25">
      <c r="A30" s="4"/>
      <c r="B30" s="4" t="s">
        <v>374</v>
      </c>
      <c r="C30" s="8">
        <v>0</v>
      </c>
      <c r="D30" s="9">
        <v>0</v>
      </c>
      <c r="E30" s="8">
        <v>0</v>
      </c>
      <c r="F30" s="9">
        <v>0</v>
      </c>
      <c r="G30" s="10"/>
      <c r="H30" s="8">
        <v>4000</v>
      </c>
      <c r="I30" s="8">
        <v>3000</v>
      </c>
      <c r="J30" s="8">
        <v>3000</v>
      </c>
      <c r="K30" s="11">
        <v>0</v>
      </c>
      <c r="L30" s="31">
        <v>0</v>
      </c>
      <c r="M30" s="114" t="s">
        <v>517</v>
      </c>
    </row>
    <row r="31" spans="1:13" x14ac:dyDescent="0.25">
      <c r="A31" s="4"/>
      <c r="B31" s="4" t="s">
        <v>375</v>
      </c>
      <c r="C31" s="8">
        <v>2491</v>
      </c>
      <c r="D31" s="9">
        <v>0</v>
      </c>
      <c r="E31" s="7">
        <v>0</v>
      </c>
      <c r="F31" s="9">
        <v>0</v>
      </c>
      <c r="G31" s="10"/>
      <c r="H31" s="7">
        <v>0</v>
      </c>
      <c r="I31" s="7">
        <v>0</v>
      </c>
      <c r="J31" s="7">
        <v>0</v>
      </c>
      <c r="K31" s="35">
        <v>0</v>
      </c>
      <c r="L31" s="31">
        <v>0</v>
      </c>
      <c r="M31" s="114" t="s">
        <v>517</v>
      </c>
    </row>
    <row r="32" spans="1:13" x14ac:dyDescent="0.25">
      <c r="A32" s="3"/>
      <c r="B32" s="4" t="s">
        <v>317</v>
      </c>
      <c r="C32" s="8">
        <f>C33</f>
        <v>37137</v>
      </c>
      <c r="D32" s="9">
        <f>D33</f>
        <v>42045.7</v>
      </c>
      <c r="E32" s="8">
        <f t="shared" ref="E32" si="20">E33</f>
        <v>42250</v>
      </c>
      <c r="F32" s="9">
        <f>F33</f>
        <v>40344.57</v>
      </c>
      <c r="G32" s="10"/>
      <c r="H32" s="8">
        <f t="shared" ref="H32:L32" si="21">H33</f>
        <v>10700</v>
      </c>
      <c r="I32" s="8">
        <f t="shared" si="21"/>
        <v>12000</v>
      </c>
      <c r="J32" s="8">
        <f t="shared" si="21"/>
        <v>14000</v>
      </c>
      <c r="K32" s="11">
        <f t="shared" si="21"/>
        <v>14000</v>
      </c>
      <c r="L32" s="31">
        <f t="shared" si="21"/>
        <v>13940.23</v>
      </c>
      <c r="M32" s="114">
        <f t="shared" si="19"/>
        <v>99.573071428571424</v>
      </c>
    </row>
    <row r="33" spans="1:13" x14ac:dyDescent="0.25">
      <c r="A33" s="3"/>
      <c r="B33" s="4" t="s">
        <v>318</v>
      </c>
      <c r="C33" s="8">
        <v>37137</v>
      </c>
      <c r="D33" s="9">
        <v>42045.7</v>
      </c>
      <c r="E33" s="11">
        <v>42250</v>
      </c>
      <c r="F33" s="9">
        <v>40344.57</v>
      </c>
      <c r="G33" s="10"/>
      <c r="H33" s="11">
        <v>10700</v>
      </c>
      <c r="I33" s="11">
        <v>12000</v>
      </c>
      <c r="J33" s="11">
        <v>14000</v>
      </c>
      <c r="K33" s="11">
        <v>14000</v>
      </c>
      <c r="L33" s="31">
        <v>13940.23</v>
      </c>
      <c r="M33" s="114">
        <f t="shared" si="19"/>
        <v>99.573071428571424</v>
      </c>
    </row>
    <row r="34" spans="1:13" x14ac:dyDescent="0.25">
      <c r="A34" s="3"/>
      <c r="B34" s="4"/>
      <c r="C34" s="8"/>
      <c r="D34" s="9"/>
      <c r="E34" s="11"/>
      <c r="F34" s="9"/>
      <c r="G34" s="10"/>
      <c r="H34" s="11"/>
      <c r="I34" s="11"/>
      <c r="J34" s="11"/>
      <c r="K34" s="11"/>
      <c r="L34" s="31"/>
      <c r="M34" s="92"/>
    </row>
    <row r="35" spans="1:13" x14ac:dyDescent="0.25">
      <c r="A35" s="3"/>
      <c r="B35" s="4"/>
      <c r="C35" s="8"/>
      <c r="D35" s="9"/>
      <c r="E35" s="11"/>
      <c r="F35" s="9"/>
      <c r="G35" s="10"/>
      <c r="H35" s="11"/>
      <c r="I35" s="11"/>
      <c r="J35" s="11"/>
      <c r="K35" s="11"/>
      <c r="L35" s="31"/>
      <c r="M35" s="92"/>
    </row>
    <row r="36" spans="1:13" x14ac:dyDescent="0.25">
      <c r="A36" s="3"/>
      <c r="B36" s="4"/>
      <c r="C36" s="8"/>
      <c r="D36" s="9"/>
      <c r="E36" s="11"/>
      <c r="F36" s="9"/>
      <c r="G36" s="10"/>
      <c r="H36" s="11"/>
      <c r="I36" s="11"/>
      <c r="J36" s="11"/>
      <c r="K36" s="11"/>
      <c r="L36" s="31"/>
      <c r="M36" s="92"/>
    </row>
    <row r="37" spans="1:13" x14ac:dyDescent="0.25">
      <c r="A37" s="3"/>
      <c r="B37" s="4"/>
      <c r="C37" s="8"/>
      <c r="D37" s="9"/>
      <c r="E37" s="11"/>
      <c r="F37" s="9"/>
      <c r="G37" s="10"/>
      <c r="H37" s="11"/>
      <c r="I37" s="11"/>
      <c r="J37" s="13"/>
      <c r="K37" s="11"/>
      <c r="L37" s="31"/>
      <c r="M37" s="92"/>
    </row>
    <row r="38" spans="1:13" x14ac:dyDescent="0.25">
      <c r="A38" s="3"/>
      <c r="B38" s="4"/>
      <c r="C38" s="8"/>
      <c r="D38" s="9"/>
      <c r="E38" s="11"/>
      <c r="F38" s="9"/>
      <c r="G38" s="10"/>
      <c r="H38" s="11"/>
      <c r="I38" s="11"/>
      <c r="J38" s="13"/>
      <c r="K38" s="11"/>
      <c r="L38" s="31"/>
      <c r="M38" s="92"/>
    </row>
    <row r="39" spans="1:13" x14ac:dyDescent="0.25">
      <c r="A39" s="3"/>
      <c r="B39" s="4"/>
      <c r="C39" s="8"/>
      <c r="D39" s="8"/>
      <c r="E39" s="8"/>
      <c r="F39" s="8"/>
      <c r="G39" s="10"/>
      <c r="H39" s="13"/>
      <c r="I39" s="13"/>
      <c r="J39" s="13"/>
      <c r="K39" s="13"/>
      <c r="L39" s="13"/>
      <c r="M39" s="3"/>
    </row>
    <row r="40" spans="1:13" x14ac:dyDescent="0.25">
      <c r="A40" s="4" t="s">
        <v>336</v>
      </c>
      <c r="B40" s="4" t="s">
        <v>369</v>
      </c>
      <c r="C40" s="5" t="s">
        <v>3</v>
      </c>
      <c r="D40" s="5" t="s">
        <v>3</v>
      </c>
      <c r="E40" s="5" t="s">
        <v>4</v>
      </c>
      <c r="F40" s="118" t="s">
        <v>5</v>
      </c>
      <c r="G40" s="5" t="s">
        <v>6</v>
      </c>
      <c r="H40" s="5" t="s">
        <v>4</v>
      </c>
      <c r="I40" s="5" t="s">
        <v>7</v>
      </c>
      <c r="J40" s="5" t="s">
        <v>8</v>
      </c>
      <c r="K40" s="5" t="s">
        <v>9</v>
      </c>
      <c r="L40" s="5" t="s">
        <v>507</v>
      </c>
      <c r="M40" s="91" t="s">
        <v>508</v>
      </c>
    </row>
    <row r="41" spans="1:13" x14ac:dyDescent="0.25">
      <c r="A41" s="22" t="s">
        <v>337</v>
      </c>
      <c r="B41" s="4" t="s">
        <v>376</v>
      </c>
      <c r="C41" s="5">
        <v>2011</v>
      </c>
      <c r="D41" s="5">
        <v>2012</v>
      </c>
      <c r="E41" s="6">
        <v>2013</v>
      </c>
      <c r="F41" s="120"/>
      <c r="G41" s="5"/>
      <c r="H41" s="6">
        <v>2014</v>
      </c>
      <c r="I41" s="6">
        <v>2014</v>
      </c>
      <c r="J41" s="6">
        <v>2014</v>
      </c>
      <c r="K41" s="6">
        <v>2014</v>
      </c>
      <c r="L41" s="6">
        <v>2014</v>
      </c>
      <c r="M41" s="91" t="s">
        <v>509</v>
      </c>
    </row>
    <row r="42" spans="1:13" x14ac:dyDescent="0.25">
      <c r="A42" s="4" t="s">
        <v>338</v>
      </c>
      <c r="B42" s="4"/>
      <c r="C42" s="5" t="s">
        <v>11</v>
      </c>
      <c r="D42" s="5" t="s">
        <v>11</v>
      </c>
      <c r="E42" s="6" t="s">
        <v>11</v>
      </c>
      <c r="F42" s="5" t="s">
        <v>11</v>
      </c>
      <c r="G42" s="5"/>
      <c r="H42" s="6" t="s">
        <v>11</v>
      </c>
      <c r="I42" s="6" t="s">
        <v>11</v>
      </c>
      <c r="J42" s="6" t="s">
        <v>11</v>
      </c>
      <c r="K42" s="6" t="s">
        <v>11</v>
      </c>
      <c r="L42" s="93" t="s">
        <v>11</v>
      </c>
      <c r="M42" s="3"/>
    </row>
    <row r="43" spans="1:13" x14ac:dyDescent="0.25">
      <c r="A43" s="4"/>
      <c r="B43" s="4"/>
      <c r="C43" s="5"/>
      <c r="D43" s="5"/>
      <c r="E43" s="6"/>
      <c r="F43" s="5"/>
      <c r="G43" s="5"/>
      <c r="H43" s="6"/>
      <c r="I43" s="6"/>
      <c r="J43" s="6"/>
      <c r="K43" s="6"/>
      <c r="L43" s="6"/>
      <c r="M43" s="3"/>
    </row>
    <row r="44" spans="1:13" x14ac:dyDescent="0.25">
      <c r="A44" s="4"/>
      <c r="B44" s="4" t="s">
        <v>102</v>
      </c>
      <c r="C44" s="40">
        <f t="shared" ref="C44:F45" si="22">SUM(C45)</f>
        <v>0</v>
      </c>
      <c r="D44" s="40">
        <f t="shared" si="22"/>
        <v>0</v>
      </c>
      <c r="E44" s="40">
        <f t="shared" si="22"/>
        <v>0</v>
      </c>
      <c r="F44" s="41">
        <f t="shared" si="22"/>
        <v>0</v>
      </c>
      <c r="G44" s="5"/>
      <c r="H44" s="40">
        <f t="shared" ref="H44:L45" si="23">SUM(H45)</f>
        <v>0</v>
      </c>
      <c r="I44" s="40">
        <f t="shared" si="23"/>
        <v>2450</v>
      </c>
      <c r="J44" s="40">
        <f t="shared" si="23"/>
        <v>2450</v>
      </c>
      <c r="K44" s="40">
        <f t="shared" si="23"/>
        <v>2450</v>
      </c>
      <c r="L44" s="41">
        <f t="shared" si="23"/>
        <v>2437.2399999999998</v>
      </c>
      <c r="M44" s="114">
        <f>L44/K44*100</f>
        <v>99.479183673469379</v>
      </c>
    </row>
    <row r="45" spans="1:13" x14ac:dyDescent="0.25">
      <c r="A45" s="4"/>
      <c r="B45" s="4" t="s">
        <v>160</v>
      </c>
      <c r="C45" s="40">
        <f t="shared" si="22"/>
        <v>0</v>
      </c>
      <c r="D45" s="40">
        <f t="shared" si="22"/>
        <v>0</v>
      </c>
      <c r="E45" s="40">
        <f t="shared" si="22"/>
        <v>0</v>
      </c>
      <c r="F45" s="41">
        <f t="shared" si="22"/>
        <v>0</v>
      </c>
      <c r="G45" s="5"/>
      <c r="H45" s="40">
        <f t="shared" si="23"/>
        <v>0</v>
      </c>
      <c r="I45" s="40">
        <f t="shared" si="23"/>
        <v>2450</v>
      </c>
      <c r="J45" s="40">
        <f t="shared" si="23"/>
        <v>2450</v>
      </c>
      <c r="K45" s="40">
        <f t="shared" si="23"/>
        <v>2450</v>
      </c>
      <c r="L45" s="41">
        <f t="shared" si="23"/>
        <v>2437.2399999999998</v>
      </c>
      <c r="M45" s="114">
        <f t="shared" ref="M45:M47" si="24">L45/K45*100</f>
        <v>99.479183673469379</v>
      </c>
    </row>
    <row r="46" spans="1:13" x14ac:dyDescent="0.25">
      <c r="A46" s="4"/>
      <c r="B46" s="4" t="s">
        <v>275</v>
      </c>
      <c r="C46" s="40">
        <f>SUM(C47:C47)</f>
        <v>0</v>
      </c>
      <c r="D46" s="40">
        <f>SUM(D47:D47)</f>
        <v>0</v>
      </c>
      <c r="E46" s="40">
        <f>SUM(E47:E47)</f>
        <v>0</v>
      </c>
      <c r="F46" s="41">
        <f>SUM(F47:F47)</f>
        <v>0</v>
      </c>
      <c r="G46" s="5"/>
      <c r="H46" s="40">
        <f>SUM(H47:H47)</f>
        <v>0</v>
      </c>
      <c r="I46" s="40">
        <f>SUM(I47:I47)</f>
        <v>2450</v>
      </c>
      <c r="J46" s="40">
        <f>SUM(J47:J47)</f>
        <v>2450</v>
      </c>
      <c r="K46" s="40">
        <f>SUM(K47:K47)</f>
        <v>2450</v>
      </c>
      <c r="L46" s="41">
        <f>SUM(L47:L47)</f>
        <v>2437.2399999999998</v>
      </c>
      <c r="M46" s="114">
        <f t="shared" si="24"/>
        <v>99.479183673469379</v>
      </c>
    </row>
    <row r="47" spans="1:13" x14ac:dyDescent="0.25">
      <c r="A47" s="4"/>
      <c r="B47" s="4" t="s">
        <v>291</v>
      </c>
      <c r="C47" s="40">
        <v>0</v>
      </c>
      <c r="D47" s="42">
        <v>0</v>
      </c>
      <c r="E47" s="40">
        <v>0</v>
      </c>
      <c r="F47" s="43">
        <v>0</v>
      </c>
      <c r="G47" s="5"/>
      <c r="H47" s="40">
        <v>0</v>
      </c>
      <c r="I47" s="40">
        <v>2450</v>
      </c>
      <c r="J47" s="40">
        <v>2450</v>
      </c>
      <c r="K47" s="40">
        <v>2450</v>
      </c>
      <c r="L47" s="41">
        <v>2437.2399999999998</v>
      </c>
      <c r="M47" s="114">
        <f t="shared" si="24"/>
        <v>99.479183673469379</v>
      </c>
    </row>
    <row r="48" spans="1:13" x14ac:dyDescent="0.25">
      <c r="A48" s="4"/>
      <c r="B48" s="4"/>
      <c r="C48" s="5"/>
      <c r="D48" s="5"/>
      <c r="E48" s="6"/>
      <c r="F48" s="44"/>
      <c r="G48" s="5"/>
      <c r="H48" s="6"/>
      <c r="I48" s="6"/>
      <c r="J48" s="6"/>
      <c r="K48" s="45"/>
      <c r="L48" s="45"/>
      <c r="M48" s="115"/>
    </row>
    <row r="49" spans="1:13" x14ac:dyDescent="0.25">
      <c r="A49" s="4"/>
      <c r="B49" s="4"/>
      <c r="C49" s="4"/>
      <c r="D49" s="4"/>
      <c r="E49" s="4"/>
      <c r="F49" s="46"/>
      <c r="G49" s="4"/>
      <c r="H49" s="3"/>
      <c r="I49" s="3"/>
      <c r="J49" s="3"/>
      <c r="K49" s="3"/>
      <c r="L49" s="3"/>
      <c r="M49" s="115"/>
    </row>
    <row r="50" spans="1:13" x14ac:dyDescent="0.25">
      <c r="A50" s="4"/>
      <c r="B50" s="4" t="s">
        <v>314</v>
      </c>
      <c r="C50" s="8">
        <f>C51+C55</f>
        <v>7452</v>
      </c>
      <c r="D50" s="9">
        <f>D51+D55</f>
        <v>13488.7</v>
      </c>
      <c r="E50" s="8">
        <f>E51+E55</f>
        <v>10000</v>
      </c>
      <c r="F50" s="9">
        <f>F51+F55</f>
        <v>7999.82</v>
      </c>
      <c r="G50" s="10"/>
      <c r="H50" s="8">
        <f>H51+H55</f>
        <v>26000</v>
      </c>
      <c r="I50" s="8">
        <f>I51+I55</f>
        <v>23800</v>
      </c>
      <c r="J50" s="8">
        <f>J51+J55</f>
        <v>23800</v>
      </c>
      <c r="K50" s="8">
        <f>K51+K55</f>
        <v>24100</v>
      </c>
      <c r="L50" s="9">
        <f>L51+L55</f>
        <v>24031.41</v>
      </c>
      <c r="M50" s="114">
        <f>L50/K50*100</f>
        <v>99.715394190871365</v>
      </c>
    </row>
    <row r="51" spans="1:13" x14ac:dyDescent="0.25">
      <c r="A51" s="4"/>
      <c r="B51" s="4" t="s">
        <v>315</v>
      </c>
      <c r="C51" s="8">
        <f t="shared" ref="C51:F52" si="25">C52</f>
        <v>7452</v>
      </c>
      <c r="D51" s="9">
        <f t="shared" si="25"/>
        <v>13488.7</v>
      </c>
      <c r="E51" s="8">
        <f t="shared" si="25"/>
        <v>10000</v>
      </c>
      <c r="F51" s="9">
        <f t="shared" si="25"/>
        <v>7999.82</v>
      </c>
      <c r="G51" s="10"/>
      <c r="H51" s="8">
        <f t="shared" ref="H51:L52" si="26">H52</f>
        <v>26000</v>
      </c>
      <c r="I51" s="8">
        <f t="shared" si="26"/>
        <v>23800</v>
      </c>
      <c r="J51" s="8">
        <f t="shared" si="26"/>
        <v>23800</v>
      </c>
      <c r="K51" s="8">
        <f t="shared" si="26"/>
        <v>23100</v>
      </c>
      <c r="L51" s="9">
        <f t="shared" si="26"/>
        <v>23031.41</v>
      </c>
      <c r="M51" s="114">
        <f t="shared" ref="M51:M53" si="27">L51/K51*100</f>
        <v>99.703073593073583</v>
      </c>
    </row>
    <row r="52" spans="1:13" x14ac:dyDescent="0.25">
      <c r="A52" s="4"/>
      <c r="B52" s="4" t="s">
        <v>317</v>
      </c>
      <c r="C52" s="8">
        <f t="shared" si="25"/>
        <v>7452</v>
      </c>
      <c r="D52" s="9">
        <f t="shared" si="25"/>
        <v>13488.7</v>
      </c>
      <c r="E52" s="8">
        <f t="shared" si="25"/>
        <v>10000</v>
      </c>
      <c r="F52" s="9">
        <f t="shared" si="25"/>
        <v>7999.82</v>
      </c>
      <c r="G52" s="10"/>
      <c r="H52" s="8">
        <f t="shared" si="26"/>
        <v>26000</v>
      </c>
      <c r="I52" s="8">
        <f t="shared" si="26"/>
        <v>23800</v>
      </c>
      <c r="J52" s="8">
        <f t="shared" si="26"/>
        <v>23800</v>
      </c>
      <c r="K52" s="8">
        <f t="shared" si="26"/>
        <v>23100</v>
      </c>
      <c r="L52" s="9">
        <f t="shared" si="26"/>
        <v>23031.41</v>
      </c>
      <c r="M52" s="114">
        <f t="shared" si="27"/>
        <v>99.703073593073583</v>
      </c>
    </row>
    <row r="53" spans="1:13" x14ac:dyDescent="0.25">
      <c r="A53" s="4"/>
      <c r="B53" s="4" t="s">
        <v>377</v>
      </c>
      <c r="C53" s="8">
        <v>7452</v>
      </c>
      <c r="D53" s="9">
        <v>13488.7</v>
      </c>
      <c r="E53" s="8">
        <v>10000</v>
      </c>
      <c r="F53" s="9">
        <v>7999.82</v>
      </c>
      <c r="G53" s="10"/>
      <c r="H53" s="8">
        <v>26000</v>
      </c>
      <c r="I53" s="8">
        <v>23800</v>
      </c>
      <c r="J53" s="8">
        <v>23800</v>
      </c>
      <c r="K53" s="11">
        <v>23100</v>
      </c>
      <c r="L53" s="31">
        <v>23031.41</v>
      </c>
      <c r="M53" s="114">
        <f t="shared" si="27"/>
        <v>99.703073593073583</v>
      </c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115"/>
    </row>
    <row r="55" spans="1:13" x14ac:dyDescent="0.25">
      <c r="A55" s="3"/>
      <c r="B55" s="14" t="s">
        <v>378</v>
      </c>
      <c r="C55" s="35">
        <f>C56</f>
        <v>0</v>
      </c>
      <c r="D55" s="50">
        <f>D56</f>
        <v>0</v>
      </c>
      <c r="E55" s="35">
        <f>E56</f>
        <v>0</v>
      </c>
      <c r="F55" s="50">
        <f>F56</f>
        <v>0</v>
      </c>
      <c r="G55" s="35"/>
      <c r="H55" s="35">
        <f>H56</f>
        <v>0</v>
      </c>
      <c r="I55" s="35">
        <f>I56</f>
        <v>0</v>
      </c>
      <c r="J55" s="35">
        <f>J56</f>
        <v>0</v>
      </c>
      <c r="K55" s="35">
        <f>K56</f>
        <v>1000</v>
      </c>
      <c r="L55" s="50">
        <f>L56</f>
        <v>1000</v>
      </c>
      <c r="M55" s="114">
        <f>L55/K55*100</f>
        <v>100</v>
      </c>
    </row>
    <row r="56" spans="1:13" x14ac:dyDescent="0.25">
      <c r="A56" s="3"/>
      <c r="B56" s="14" t="s">
        <v>379</v>
      </c>
      <c r="C56" s="35">
        <f>SUM(C57:C57)</f>
        <v>0</v>
      </c>
      <c r="D56" s="50">
        <f>SUM(D57:D57)</f>
        <v>0</v>
      </c>
      <c r="E56" s="35">
        <f>SUM(E57:E57)</f>
        <v>0</v>
      </c>
      <c r="F56" s="50">
        <f>SUM(F57:F57)</f>
        <v>0</v>
      </c>
      <c r="G56" s="35"/>
      <c r="H56" s="35">
        <f>SUM(H57:H57)</f>
        <v>0</v>
      </c>
      <c r="I56" s="35">
        <f>SUM(I57:I57)</f>
        <v>0</v>
      </c>
      <c r="J56" s="35">
        <f>SUM(J57:J57)</f>
        <v>0</v>
      </c>
      <c r="K56" s="35">
        <f>SUM(K57:K57)</f>
        <v>1000</v>
      </c>
      <c r="L56" s="50">
        <f>SUM(L57:L57)</f>
        <v>1000</v>
      </c>
      <c r="M56" s="114">
        <f t="shared" ref="M56:M57" si="28">L56/K56*100</f>
        <v>100</v>
      </c>
    </row>
    <row r="57" spans="1:13" x14ac:dyDescent="0.25">
      <c r="A57" s="3"/>
      <c r="B57" s="14" t="s">
        <v>380</v>
      </c>
      <c r="C57" s="35">
        <v>0</v>
      </c>
      <c r="D57" s="50">
        <v>0</v>
      </c>
      <c r="E57" s="35">
        <v>0</v>
      </c>
      <c r="F57" s="50">
        <v>0</v>
      </c>
      <c r="G57" s="35"/>
      <c r="H57" s="35">
        <v>0</v>
      </c>
      <c r="I57" s="35">
        <v>0</v>
      </c>
      <c r="J57" s="35">
        <v>0</v>
      </c>
      <c r="K57" s="35">
        <v>1000</v>
      </c>
      <c r="L57" s="50">
        <v>1000</v>
      </c>
      <c r="M57" s="114">
        <f t="shared" si="28"/>
        <v>100</v>
      </c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369</v>
      </c>
      <c r="C79" s="4"/>
      <c r="D79" s="4"/>
      <c r="E79" s="4"/>
      <c r="F79" s="4"/>
      <c r="G79" s="4"/>
      <c r="H79" s="3"/>
      <c r="I79" s="3"/>
      <c r="J79" s="3"/>
      <c r="K79" s="3"/>
      <c r="L79" s="3"/>
      <c r="M79" s="3"/>
    </row>
    <row r="80" spans="1:13" x14ac:dyDescent="0.25">
      <c r="A80" s="4"/>
      <c r="B80" s="4" t="s">
        <v>381</v>
      </c>
      <c r="C80" s="4"/>
      <c r="D80" s="4"/>
      <c r="E80" s="4"/>
      <c r="F80" s="4"/>
      <c r="G80" s="4"/>
      <c r="H80" s="3"/>
      <c r="I80" s="3"/>
      <c r="J80" s="3"/>
      <c r="K80" s="3"/>
      <c r="L80" s="3"/>
      <c r="M80" s="3"/>
    </row>
    <row r="81" spans="1:13" x14ac:dyDescent="0.25">
      <c r="A81" s="4"/>
      <c r="B81" s="4"/>
      <c r="C81" s="4"/>
      <c r="D81" s="4"/>
      <c r="E81" s="4"/>
      <c r="F81" s="4"/>
      <c r="G81" s="4"/>
      <c r="H81" s="3"/>
      <c r="I81" s="3"/>
      <c r="J81" s="3"/>
      <c r="K81" s="3"/>
      <c r="L81" s="3"/>
      <c r="M81" s="3"/>
    </row>
    <row r="82" spans="1:13" x14ac:dyDescent="0.25">
      <c r="A82" s="4" t="s">
        <v>336</v>
      </c>
      <c r="B82" s="4"/>
      <c r="C82" s="5" t="s">
        <v>3</v>
      </c>
      <c r="D82" s="5" t="s">
        <v>3</v>
      </c>
      <c r="E82" s="5" t="s">
        <v>4</v>
      </c>
      <c r="F82" s="118" t="s">
        <v>5</v>
      </c>
      <c r="G82" s="5" t="s">
        <v>6</v>
      </c>
      <c r="H82" s="5" t="s">
        <v>4</v>
      </c>
      <c r="I82" s="5" t="s">
        <v>7</v>
      </c>
      <c r="J82" s="5" t="s">
        <v>8</v>
      </c>
      <c r="K82" s="5" t="s">
        <v>9</v>
      </c>
      <c r="L82" s="5" t="s">
        <v>507</v>
      </c>
      <c r="M82" s="91" t="s">
        <v>508</v>
      </c>
    </row>
    <row r="83" spans="1:13" x14ac:dyDescent="0.25">
      <c r="A83" s="22" t="s">
        <v>382</v>
      </c>
      <c r="B83" s="4"/>
      <c r="C83" s="5">
        <v>2011</v>
      </c>
      <c r="D83" s="5">
        <v>2012</v>
      </c>
      <c r="E83" s="6">
        <v>2013</v>
      </c>
      <c r="F83" s="120"/>
      <c r="G83" s="5"/>
      <c r="H83" s="6">
        <v>2014</v>
      </c>
      <c r="I83" s="6">
        <v>2014</v>
      </c>
      <c r="J83" s="6">
        <v>2014</v>
      </c>
      <c r="K83" s="6">
        <v>2014</v>
      </c>
      <c r="L83" s="6">
        <v>2014</v>
      </c>
      <c r="M83" s="91" t="s">
        <v>509</v>
      </c>
    </row>
    <row r="84" spans="1:13" x14ac:dyDescent="0.25">
      <c r="A84" s="4"/>
      <c r="B84" s="4"/>
      <c r="C84" s="5" t="s">
        <v>11</v>
      </c>
      <c r="D84" s="5" t="s">
        <v>11</v>
      </c>
      <c r="E84" s="6" t="s">
        <v>11</v>
      </c>
      <c r="F84" s="5" t="s">
        <v>11</v>
      </c>
      <c r="G84" s="5"/>
      <c r="H84" s="6" t="s">
        <v>11</v>
      </c>
      <c r="I84" s="6" t="s">
        <v>11</v>
      </c>
      <c r="J84" s="6" t="s">
        <v>11</v>
      </c>
      <c r="K84" s="6" t="s">
        <v>11</v>
      </c>
      <c r="L84" s="93" t="s">
        <v>11</v>
      </c>
      <c r="M84" s="3"/>
    </row>
    <row r="85" spans="1:13" x14ac:dyDescent="0.25">
      <c r="A85" s="4"/>
      <c r="B85" s="4"/>
      <c r="C85" s="7"/>
      <c r="D85" s="7"/>
      <c r="E85" s="7"/>
      <c r="F85" s="7"/>
      <c r="G85" s="4"/>
      <c r="H85" s="3"/>
      <c r="I85" s="3"/>
      <c r="J85" s="3"/>
      <c r="K85" s="3"/>
      <c r="L85" s="3"/>
      <c r="M85" s="3"/>
    </row>
    <row r="86" spans="1:13" x14ac:dyDescent="0.25">
      <c r="A86" s="4"/>
      <c r="B86" s="4" t="s">
        <v>102</v>
      </c>
      <c r="C86" s="8">
        <f>SUM(C87+C94)</f>
        <v>984</v>
      </c>
      <c r="D86" s="9">
        <f>SUM(D87+D94)</f>
        <v>582.6</v>
      </c>
      <c r="E86" s="8">
        <f>SUM(E87+E94)</f>
        <v>750</v>
      </c>
      <c r="F86" s="9">
        <f>SUM(F87+F94)</f>
        <v>767.03</v>
      </c>
      <c r="G86" s="10"/>
      <c r="H86" s="8">
        <f>SUM(H87+H94)</f>
        <v>2100</v>
      </c>
      <c r="I86" s="8">
        <f>SUM(I87+I94)</f>
        <v>2100</v>
      </c>
      <c r="J86" s="8">
        <f>SUM(J87+J94)</f>
        <v>2100</v>
      </c>
      <c r="K86" s="8">
        <f>SUM(K87+K94)</f>
        <v>2100</v>
      </c>
      <c r="L86" s="9">
        <f>SUM(L87+L94)</f>
        <v>1562.23</v>
      </c>
      <c r="M86" s="114">
        <f>L86/K86*100</f>
        <v>74.391904761904755</v>
      </c>
    </row>
    <row r="87" spans="1:13" x14ac:dyDescent="0.25">
      <c r="A87" s="4"/>
      <c r="B87" s="4" t="s">
        <v>383</v>
      </c>
      <c r="C87" s="8">
        <f>SUM(C88:C89)</f>
        <v>0</v>
      </c>
      <c r="D87" s="9">
        <f>SUM(D88:D89)</f>
        <v>0</v>
      </c>
      <c r="E87" s="8">
        <f>SUM(E88:E89)</f>
        <v>0</v>
      </c>
      <c r="F87" s="9">
        <f>SUM(F88:F89)</f>
        <v>46.03</v>
      </c>
      <c r="G87" s="10"/>
      <c r="H87" s="8">
        <f>SUM(H88:H89)</f>
        <v>0</v>
      </c>
      <c r="I87" s="8">
        <f>SUM(I88:I89)</f>
        <v>0</v>
      </c>
      <c r="J87" s="8">
        <f>SUM(J88:J89)</f>
        <v>0</v>
      </c>
      <c r="K87" s="8">
        <f>SUM(K88:K89)</f>
        <v>0</v>
      </c>
      <c r="L87" s="9">
        <f>SUM(L88:L89)</f>
        <v>0</v>
      </c>
      <c r="M87" s="115" t="s">
        <v>518</v>
      </c>
    </row>
    <row r="88" spans="1:13" x14ac:dyDescent="0.25">
      <c r="A88" s="4"/>
      <c r="B88" s="4" t="s">
        <v>196</v>
      </c>
      <c r="C88" s="8">
        <v>0</v>
      </c>
      <c r="D88" s="9">
        <v>0</v>
      </c>
      <c r="E88" s="8">
        <v>0</v>
      </c>
      <c r="F88" s="9">
        <v>14.5</v>
      </c>
      <c r="G88" s="10"/>
      <c r="H88" s="8">
        <v>0</v>
      </c>
      <c r="I88" s="8">
        <v>0</v>
      </c>
      <c r="J88" s="8">
        <v>0</v>
      </c>
      <c r="K88" s="8">
        <v>0</v>
      </c>
      <c r="L88" s="9">
        <v>0</v>
      </c>
      <c r="M88" s="115" t="s">
        <v>518</v>
      </c>
    </row>
    <row r="89" spans="1:13" x14ac:dyDescent="0.25">
      <c r="A89" s="4"/>
      <c r="B89" s="4" t="s">
        <v>384</v>
      </c>
      <c r="C89" s="8">
        <f>SUM(C90:C92)</f>
        <v>0</v>
      </c>
      <c r="D89" s="9">
        <f>SUM(D90:D92)</f>
        <v>0</v>
      </c>
      <c r="E89" s="8">
        <v>0</v>
      </c>
      <c r="F89" s="9">
        <f>SUM(F90:F92)</f>
        <v>31.529999999999998</v>
      </c>
      <c r="G89" s="10"/>
      <c r="H89" s="8">
        <f>SUM(H90:H92)</f>
        <v>0</v>
      </c>
      <c r="I89" s="8">
        <f>SUM(I90:I92)</f>
        <v>0</v>
      </c>
      <c r="J89" s="8">
        <f>SUM(J90:J92)</f>
        <v>0</v>
      </c>
      <c r="K89" s="8">
        <f>SUM(K90:K92)</f>
        <v>0</v>
      </c>
      <c r="L89" s="9">
        <f>SUM(L90:L92)</f>
        <v>0</v>
      </c>
      <c r="M89" s="115" t="s">
        <v>518</v>
      </c>
    </row>
    <row r="90" spans="1:13" x14ac:dyDescent="0.25">
      <c r="A90" s="4"/>
      <c r="B90" s="4" t="s">
        <v>385</v>
      </c>
      <c r="C90" s="8">
        <v>0</v>
      </c>
      <c r="D90" s="9">
        <v>0</v>
      </c>
      <c r="E90" s="8">
        <v>0</v>
      </c>
      <c r="F90" s="9">
        <v>20.3</v>
      </c>
      <c r="G90" s="10"/>
      <c r="H90" s="8">
        <v>0</v>
      </c>
      <c r="I90" s="8">
        <v>0</v>
      </c>
      <c r="J90" s="8">
        <v>0</v>
      </c>
      <c r="K90" s="8">
        <v>0</v>
      </c>
      <c r="L90" s="9">
        <v>0</v>
      </c>
      <c r="M90" s="115" t="s">
        <v>518</v>
      </c>
    </row>
    <row r="91" spans="1:13" x14ac:dyDescent="0.25">
      <c r="A91" s="4"/>
      <c r="B91" s="4" t="s">
        <v>386</v>
      </c>
      <c r="C91" s="8">
        <v>0</v>
      </c>
      <c r="D91" s="9">
        <v>0</v>
      </c>
      <c r="E91" s="8">
        <v>0</v>
      </c>
      <c r="F91" s="9">
        <v>4.3499999999999996</v>
      </c>
      <c r="G91" s="10"/>
      <c r="H91" s="8">
        <v>0</v>
      </c>
      <c r="I91" s="8">
        <v>0</v>
      </c>
      <c r="J91" s="8">
        <v>0</v>
      </c>
      <c r="K91" s="8">
        <v>0</v>
      </c>
      <c r="L91" s="9">
        <v>0</v>
      </c>
      <c r="M91" s="115" t="s">
        <v>518</v>
      </c>
    </row>
    <row r="92" spans="1:13" x14ac:dyDescent="0.25">
      <c r="A92" s="4"/>
      <c r="B92" s="4" t="s">
        <v>387</v>
      </c>
      <c r="C92" s="8">
        <v>0</v>
      </c>
      <c r="D92" s="9">
        <v>0</v>
      </c>
      <c r="E92" s="8">
        <v>0</v>
      </c>
      <c r="F92" s="9">
        <v>6.88</v>
      </c>
      <c r="G92" s="10"/>
      <c r="H92" s="8">
        <v>0</v>
      </c>
      <c r="I92" s="8">
        <v>0</v>
      </c>
      <c r="J92" s="8">
        <v>0</v>
      </c>
      <c r="K92" s="8">
        <v>0</v>
      </c>
      <c r="L92" s="9">
        <v>0</v>
      </c>
      <c r="M92" s="115" t="s">
        <v>518</v>
      </c>
    </row>
    <row r="93" spans="1:13" x14ac:dyDescent="0.25">
      <c r="A93" s="4"/>
      <c r="B93" s="4"/>
      <c r="C93" s="8"/>
      <c r="D93" s="9"/>
      <c r="E93" s="8"/>
      <c r="F93" s="9"/>
      <c r="G93" s="10"/>
      <c r="H93" s="8"/>
      <c r="I93" s="8"/>
      <c r="J93" s="8"/>
      <c r="K93" s="8"/>
      <c r="L93" s="9"/>
      <c r="M93" s="115"/>
    </row>
    <row r="94" spans="1:13" x14ac:dyDescent="0.25">
      <c r="A94" s="4"/>
      <c r="B94" s="4" t="s">
        <v>115</v>
      </c>
      <c r="C94" s="8">
        <f>C95+C97</f>
        <v>984</v>
      </c>
      <c r="D94" s="9">
        <f>D95+D97</f>
        <v>582.6</v>
      </c>
      <c r="E94" s="8">
        <f t="shared" ref="E94" si="29">E95+E97</f>
        <v>750</v>
      </c>
      <c r="F94" s="9">
        <f>F95+F97</f>
        <v>721</v>
      </c>
      <c r="G94" s="10"/>
      <c r="H94" s="8">
        <f t="shared" ref="H94:K94" si="30">H95+H97</f>
        <v>2100</v>
      </c>
      <c r="I94" s="8">
        <f t="shared" si="30"/>
        <v>2100</v>
      </c>
      <c r="J94" s="8">
        <f t="shared" si="30"/>
        <v>2100</v>
      </c>
      <c r="K94" s="8">
        <f t="shared" si="30"/>
        <v>2100</v>
      </c>
      <c r="L94" s="9">
        <f t="shared" ref="L94" si="31">L95+L97</f>
        <v>1562.23</v>
      </c>
      <c r="M94" s="114">
        <f>L94/K94*100</f>
        <v>74.391904761904755</v>
      </c>
    </row>
    <row r="95" spans="1:13" x14ac:dyDescent="0.25">
      <c r="A95" s="4"/>
      <c r="B95" s="4" t="s">
        <v>118</v>
      </c>
      <c r="C95" s="8">
        <f>C96</f>
        <v>984</v>
      </c>
      <c r="D95" s="9">
        <f>D96</f>
        <v>0</v>
      </c>
      <c r="E95" s="8">
        <f t="shared" ref="E95" si="32">E96</f>
        <v>0</v>
      </c>
      <c r="F95" s="9">
        <f>F96</f>
        <v>0</v>
      </c>
      <c r="G95" s="10"/>
      <c r="H95" s="8">
        <f t="shared" ref="H95:L95" si="33">H96</f>
        <v>1500</v>
      </c>
      <c r="I95" s="8">
        <f t="shared" si="33"/>
        <v>1500</v>
      </c>
      <c r="J95" s="8">
        <f t="shared" si="33"/>
        <v>1500</v>
      </c>
      <c r="K95" s="8">
        <f t="shared" si="33"/>
        <v>1500</v>
      </c>
      <c r="L95" s="9">
        <f t="shared" si="33"/>
        <v>1130.23</v>
      </c>
      <c r="M95" s="114">
        <f t="shared" ref="M95:M98" si="34">L95/K95*100</f>
        <v>75.348666666666659</v>
      </c>
    </row>
    <row r="96" spans="1:13" x14ac:dyDescent="0.25">
      <c r="A96" s="4"/>
      <c r="B96" s="4" t="s">
        <v>141</v>
      </c>
      <c r="C96" s="8">
        <v>984</v>
      </c>
      <c r="D96" s="9">
        <v>0</v>
      </c>
      <c r="E96" s="8">
        <v>0</v>
      </c>
      <c r="F96" s="9">
        <v>0</v>
      </c>
      <c r="G96" s="10"/>
      <c r="H96" s="8">
        <v>1500</v>
      </c>
      <c r="I96" s="8">
        <v>1500</v>
      </c>
      <c r="J96" s="8">
        <v>1500</v>
      </c>
      <c r="K96" s="8">
        <v>1500</v>
      </c>
      <c r="L96" s="9">
        <v>1130.23</v>
      </c>
      <c r="M96" s="114">
        <f t="shared" si="34"/>
        <v>75.348666666666659</v>
      </c>
    </row>
    <row r="97" spans="1:13" x14ac:dyDescent="0.25">
      <c r="A97" s="4"/>
      <c r="B97" s="4" t="s">
        <v>120</v>
      </c>
      <c r="C97" s="8">
        <f>SUM(C98:C99)</f>
        <v>0</v>
      </c>
      <c r="D97" s="9">
        <f>SUM(D98:D99)</f>
        <v>582.6</v>
      </c>
      <c r="E97" s="8">
        <f t="shared" ref="E97" si="35">SUM(E98:E99)</f>
        <v>750</v>
      </c>
      <c r="F97" s="9">
        <f>SUM(F98:F99)</f>
        <v>721</v>
      </c>
      <c r="G97" s="10"/>
      <c r="H97" s="8">
        <f t="shared" ref="H97:K97" si="36">SUM(H98:H99)</f>
        <v>600</v>
      </c>
      <c r="I97" s="8">
        <f t="shared" si="36"/>
        <v>600</v>
      </c>
      <c r="J97" s="8">
        <f t="shared" si="36"/>
        <v>600</v>
      </c>
      <c r="K97" s="8">
        <f t="shared" si="36"/>
        <v>600</v>
      </c>
      <c r="L97" s="9">
        <f t="shared" ref="L97" si="37">SUM(L98:L99)</f>
        <v>432</v>
      </c>
      <c r="M97" s="114">
        <f t="shared" si="34"/>
        <v>72</v>
      </c>
    </row>
    <row r="98" spans="1:13" x14ac:dyDescent="0.25">
      <c r="A98" s="4"/>
      <c r="B98" s="4" t="s">
        <v>147</v>
      </c>
      <c r="C98" s="8">
        <v>0</v>
      </c>
      <c r="D98" s="9">
        <v>582.6</v>
      </c>
      <c r="E98" s="11">
        <v>750</v>
      </c>
      <c r="F98" s="9">
        <v>576</v>
      </c>
      <c r="G98" s="10"/>
      <c r="H98" s="11">
        <v>600</v>
      </c>
      <c r="I98" s="11">
        <v>600</v>
      </c>
      <c r="J98" s="11">
        <v>600</v>
      </c>
      <c r="K98" s="11">
        <v>600</v>
      </c>
      <c r="L98" s="31">
        <v>432</v>
      </c>
      <c r="M98" s="114">
        <f t="shared" si="34"/>
        <v>72</v>
      </c>
    </row>
    <row r="99" spans="1:13" x14ac:dyDescent="0.25">
      <c r="A99" s="4"/>
      <c r="B99" s="4" t="s">
        <v>266</v>
      </c>
      <c r="C99" s="8">
        <v>0</v>
      </c>
      <c r="D99" s="9">
        <v>0</v>
      </c>
      <c r="E99" s="8">
        <v>0</v>
      </c>
      <c r="F99" s="9">
        <v>145</v>
      </c>
      <c r="G99" s="10"/>
      <c r="H99" s="8">
        <v>0</v>
      </c>
      <c r="I99" s="8">
        <v>0</v>
      </c>
      <c r="J99" s="8">
        <v>0</v>
      </c>
      <c r="K99" s="8">
        <v>0</v>
      </c>
      <c r="L99" s="9">
        <v>0</v>
      </c>
      <c r="M99" s="115" t="s">
        <v>518</v>
      </c>
    </row>
    <row r="100" spans="1:13" x14ac:dyDescent="0.25">
      <c r="A100" s="28"/>
      <c r="B100" s="28"/>
      <c r="C100" s="28"/>
      <c r="D100" s="47"/>
      <c r="E100" s="28"/>
      <c r="F100" s="47"/>
      <c r="G100" s="28"/>
      <c r="H100" s="28"/>
      <c r="I100" s="28"/>
      <c r="J100" s="28"/>
      <c r="K100" s="28"/>
      <c r="L100" s="47"/>
      <c r="M100" s="115"/>
    </row>
    <row r="101" spans="1:13" x14ac:dyDescent="0.25">
      <c r="A101" s="28"/>
      <c r="B101" s="28" t="s">
        <v>314</v>
      </c>
      <c r="C101" s="29">
        <f t="shared" ref="C101:F103" si="38">C102</f>
        <v>0</v>
      </c>
      <c r="D101" s="30">
        <f t="shared" si="38"/>
        <v>0</v>
      </c>
      <c r="E101" s="48">
        <f t="shared" si="38"/>
        <v>20000</v>
      </c>
      <c r="F101" s="30">
        <f t="shared" si="38"/>
        <v>16198.14</v>
      </c>
      <c r="G101" s="28"/>
      <c r="H101" s="48">
        <f t="shared" ref="H101:L103" si="39">H102</f>
        <v>0</v>
      </c>
      <c r="I101" s="48">
        <f t="shared" si="39"/>
        <v>0</v>
      </c>
      <c r="J101" s="48">
        <f t="shared" si="39"/>
        <v>0</v>
      </c>
      <c r="K101" s="48">
        <f t="shared" si="39"/>
        <v>0</v>
      </c>
      <c r="L101" s="30">
        <f t="shared" si="39"/>
        <v>0</v>
      </c>
      <c r="M101" s="115" t="s">
        <v>518</v>
      </c>
    </row>
    <row r="102" spans="1:13" x14ac:dyDescent="0.25">
      <c r="A102" s="28"/>
      <c r="B102" s="28" t="s">
        <v>388</v>
      </c>
      <c r="C102" s="29">
        <f t="shared" si="38"/>
        <v>0</v>
      </c>
      <c r="D102" s="30">
        <f t="shared" si="38"/>
        <v>0</v>
      </c>
      <c r="E102" s="48">
        <f t="shared" si="38"/>
        <v>20000</v>
      </c>
      <c r="F102" s="30">
        <f t="shared" si="38"/>
        <v>16198.14</v>
      </c>
      <c r="G102" s="28"/>
      <c r="H102" s="48">
        <f t="shared" si="39"/>
        <v>0</v>
      </c>
      <c r="I102" s="48">
        <f t="shared" si="39"/>
        <v>0</v>
      </c>
      <c r="J102" s="48">
        <f t="shared" si="39"/>
        <v>0</v>
      </c>
      <c r="K102" s="48">
        <f t="shared" si="39"/>
        <v>0</v>
      </c>
      <c r="L102" s="30">
        <f t="shared" si="39"/>
        <v>0</v>
      </c>
      <c r="M102" s="115" t="s">
        <v>518</v>
      </c>
    </row>
    <row r="103" spans="1:13" x14ac:dyDescent="0.25">
      <c r="A103" s="28"/>
      <c r="B103" s="28" t="s">
        <v>389</v>
      </c>
      <c r="C103" s="29">
        <f t="shared" si="38"/>
        <v>0</v>
      </c>
      <c r="D103" s="30">
        <f t="shared" si="38"/>
        <v>0</v>
      </c>
      <c r="E103" s="48">
        <f t="shared" si="38"/>
        <v>20000</v>
      </c>
      <c r="F103" s="30">
        <f t="shared" si="38"/>
        <v>16198.14</v>
      </c>
      <c r="G103" s="28"/>
      <c r="H103" s="48">
        <f t="shared" si="39"/>
        <v>0</v>
      </c>
      <c r="I103" s="48">
        <f t="shared" si="39"/>
        <v>0</v>
      </c>
      <c r="J103" s="48">
        <f t="shared" si="39"/>
        <v>0</v>
      </c>
      <c r="K103" s="48">
        <f t="shared" si="39"/>
        <v>0</v>
      </c>
      <c r="L103" s="30">
        <f t="shared" si="39"/>
        <v>0</v>
      </c>
      <c r="M103" s="115" t="s">
        <v>518</v>
      </c>
    </row>
    <row r="104" spans="1:13" x14ac:dyDescent="0.25">
      <c r="A104" s="28"/>
      <c r="B104" s="28" t="s">
        <v>390</v>
      </c>
      <c r="C104" s="29">
        <v>0</v>
      </c>
      <c r="D104" s="30">
        <v>0</v>
      </c>
      <c r="E104" s="48">
        <v>20000</v>
      </c>
      <c r="F104" s="30">
        <v>16198.14</v>
      </c>
      <c r="G104" s="28"/>
      <c r="H104" s="48">
        <v>0</v>
      </c>
      <c r="I104" s="48">
        <v>0</v>
      </c>
      <c r="J104" s="48">
        <v>0</v>
      </c>
      <c r="K104" s="48">
        <v>0</v>
      </c>
      <c r="L104" s="30">
        <v>0</v>
      </c>
      <c r="M104" s="115" t="s">
        <v>518</v>
      </c>
    </row>
    <row r="105" spans="1:13" x14ac:dyDescent="0.25">
      <c r="A105" s="28"/>
      <c r="B105" s="28"/>
      <c r="C105" s="29"/>
      <c r="D105" s="29"/>
      <c r="E105" s="29"/>
      <c r="F105" s="29"/>
      <c r="G105" s="28"/>
      <c r="H105" s="48"/>
      <c r="I105" s="48"/>
      <c r="J105" s="48"/>
      <c r="K105" s="48"/>
      <c r="L105" s="48"/>
      <c r="M105" s="3"/>
    </row>
    <row r="106" spans="1:13" x14ac:dyDescent="0.25">
      <c r="A106" s="28"/>
      <c r="B106" s="28"/>
      <c r="C106" s="29"/>
      <c r="D106" s="29"/>
      <c r="E106" s="29"/>
      <c r="F106" s="29"/>
      <c r="G106" s="28"/>
      <c r="H106" s="48"/>
      <c r="I106" s="48"/>
      <c r="J106" s="48"/>
      <c r="K106" s="48"/>
      <c r="L106" s="48"/>
      <c r="M106" s="3"/>
    </row>
    <row r="107" spans="1:13" x14ac:dyDescent="0.25">
      <c r="A107" s="28"/>
      <c r="B107" s="28"/>
      <c r="C107" s="29"/>
      <c r="D107" s="29"/>
      <c r="E107" s="29"/>
      <c r="F107" s="29"/>
      <c r="G107" s="28"/>
      <c r="H107" s="48"/>
      <c r="I107" s="48"/>
      <c r="J107" s="48"/>
      <c r="K107" s="48"/>
      <c r="L107" s="48"/>
      <c r="M107" s="3"/>
    </row>
    <row r="108" spans="1:13" x14ac:dyDescent="0.25">
      <c r="A108" s="28"/>
      <c r="B108" s="28"/>
      <c r="C108" s="29"/>
      <c r="D108" s="29"/>
      <c r="E108" s="29"/>
      <c r="F108" s="29"/>
      <c r="G108" s="28"/>
      <c r="H108" s="48"/>
      <c r="I108" s="48"/>
      <c r="J108" s="48"/>
      <c r="K108" s="48"/>
      <c r="L108" s="48"/>
      <c r="M108" s="3"/>
    </row>
    <row r="109" spans="1:13" x14ac:dyDescent="0.25">
      <c r="A109" s="28"/>
      <c r="B109" s="28"/>
      <c r="C109" s="29"/>
      <c r="D109" s="29"/>
      <c r="E109" s="29"/>
      <c r="F109" s="29"/>
      <c r="G109" s="28"/>
      <c r="H109" s="48"/>
      <c r="I109" s="48"/>
      <c r="J109" s="48"/>
      <c r="K109" s="48"/>
      <c r="L109" s="48"/>
      <c r="M109" s="3"/>
    </row>
    <row r="110" spans="1:13" x14ac:dyDescent="0.25">
      <c r="A110" s="28"/>
      <c r="B110" s="28"/>
      <c r="C110" s="29"/>
      <c r="D110" s="29"/>
      <c r="E110" s="29"/>
      <c r="F110" s="29"/>
      <c r="G110" s="28"/>
      <c r="H110" s="48"/>
      <c r="I110" s="48"/>
      <c r="J110" s="48"/>
      <c r="K110" s="48"/>
      <c r="L110" s="48"/>
      <c r="M110" s="3"/>
    </row>
    <row r="111" spans="1:13" x14ac:dyDescent="0.25">
      <c r="A111" s="28"/>
      <c r="B111" s="28"/>
      <c r="C111" s="29"/>
      <c r="D111" s="29"/>
      <c r="E111" s="29"/>
      <c r="F111" s="29"/>
      <c r="G111" s="28"/>
      <c r="H111" s="48"/>
      <c r="I111" s="48"/>
      <c r="J111" s="48"/>
      <c r="K111" s="48"/>
      <c r="L111" s="48"/>
      <c r="M111" s="3"/>
    </row>
    <row r="112" spans="1:13" x14ac:dyDescent="0.25">
      <c r="A112" s="28"/>
      <c r="B112" s="28"/>
      <c r="C112" s="29"/>
      <c r="D112" s="29"/>
      <c r="E112" s="29"/>
      <c r="F112" s="29"/>
      <c r="G112" s="28"/>
      <c r="H112" s="48"/>
      <c r="I112" s="48"/>
      <c r="J112" s="48"/>
      <c r="K112" s="48"/>
      <c r="L112" s="48"/>
      <c r="M112" s="3"/>
    </row>
    <row r="113" spans="1:13" x14ac:dyDescent="0.25">
      <c r="A113" s="28"/>
      <c r="B113" s="28"/>
      <c r="C113" s="29"/>
      <c r="D113" s="29"/>
      <c r="E113" s="29"/>
      <c r="F113" s="29"/>
      <c r="G113" s="28"/>
      <c r="H113" s="48"/>
      <c r="I113" s="48"/>
      <c r="J113" s="48"/>
      <c r="K113" s="48"/>
      <c r="L113" s="48"/>
      <c r="M113" s="3"/>
    </row>
    <row r="114" spans="1:13" x14ac:dyDescent="0.25">
      <c r="A114" s="28"/>
      <c r="B114" s="28"/>
      <c r="C114" s="29"/>
      <c r="D114" s="29"/>
      <c r="E114" s="29"/>
      <c r="F114" s="29"/>
      <c r="G114" s="28"/>
      <c r="H114" s="48"/>
      <c r="I114" s="48"/>
      <c r="J114" s="48"/>
      <c r="K114" s="48"/>
      <c r="L114" s="48"/>
      <c r="M114" s="3"/>
    </row>
    <row r="115" spans="1:13" x14ac:dyDescent="0.25">
      <c r="A115" s="28"/>
      <c r="B115" s="28"/>
      <c r="C115" s="29"/>
      <c r="D115" s="29"/>
      <c r="E115" s="29"/>
      <c r="F115" s="29"/>
      <c r="G115" s="28"/>
      <c r="H115" s="48"/>
      <c r="I115" s="48"/>
      <c r="J115" s="48"/>
      <c r="K115" s="48"/>
      <c r="L115" s="48"/>
      <c r="M115" s="3"/>
    </row>
    <row r="116" spans="1:13" x14ac:dyDescent="0.25">
      <c r="A116" s="28"/>
      <c r="B116" s="28"/>
      <c r="C116" s="29"/>
      <c r="D116" s="29"/>
      <c r="E116" s="29"/>
      <c r="F116" s="29"/>
      <c r="G116" s="28"/>
      <c r="H116" s="48"/>
      <c r="I116" s="48"/>
      <c r="J116" s="48"/>
      <c r="K116" s="48"/>
      <c r="L116" s="48"/>
      <c r="M116" s="3"/>
    </row>
    <row r="117" spans="1:13" x14ac:dyDescent="0.25">
      <c r="A117" s="28"/>
      <c r="B117" s="28"/>
      <c r="C117" s="29"/>
      <c r="D117" s="29"/>
      <c r="E117" s="29"/>
      <c r="F117" s="29"/>
      <c r="G117" s="28"/>
      <c r="H117" s="48"/>
      <c r="I117" s="48"/>
      <c r="J117" s="48"/>
      <c r="K117" s="48"/>
      <c r="L117" s="48"/>
      <c r="M117" s="3"/>
    </row>
    <row r="118" spans="1:13" x14ac:dyDescent="0.25">
      <c r="A118" s="28" t="s">
        <v>336</v>
      </c>
      <c r="B118" s="28" t="s">
        <v>369</v>
      </c>
      <c r="C118" s="5" t="s">
        <v>3</v>
      </c>
      <c r="D118" s="5" t="s">
        <v>3</v>
      </c>
      <c r="E118" s="5" t="s">
        <v>4</v>
      </c>
      <c r="F118" s="118" t="s">
        <v>5</v>
      </c>
      <c r="G118" s="5" t="s">
        <v>6</v>
      </c>
      <c r="H118" s="5" t="s">
        <v>4</v>
      </c>
      <c r="I118" s="5" t="s">
        <v>7</v>
      </c>
      <c r="J118" s="5" t="s">
        <v>8</v>
      </c>
      <c r="K118" s="5" t="s">
        <v>9</v>
      </c>
      <c r="L118" s="5" t="s">
        <v>507</v>
      </c>
      <c r="M118" s="91" t="s">
        <v>508</v>
      </c>
    </row>
    <row r="119" spans="1:13" x14ac:dyDescent="0.25">
      <c r="A119" s="28" t="s">
        <v>337</v>
      </c>
      <c r="B119" s="28" t="s">
        <v>391</v>
      </c>
      <c r="C119" s="5">
        <v>2011</v>
      </c>
      <c r="D119" s="5">
        <v>2012</v>
      </c>
      <c r="E119" s="6">
        <v>2013</v>
      </c>
      <c r="F119" s="120"/>
      <c r="G119" s="5"/>
      <c r="H119" s="6">
        <v>2014</v>
      </c>
      <c r="I119" s="6">
        <v>2014</v>
      </c>
      <c r="J119" s="6">
        <v>2014</v>
      </c>
      <c r="K119" s="6">
        <v>2014</v>
      </c>
      <c r="L119" s="6">
        <v>2014</v>
      </c>
      <c r="M119" s="91" t="s">
        <v>509</v>
      </c>
    </row>
    <row r="120" spans="1:13" x14ac:dyDescent="0.25">
      <c r="A120" s="28" t="s">
        <v>338</v>
      </c>
      <c r="B120" s="28"/>
      <c r="C120" s="5" t="s">
        <v>11</v>
      </c>
      <c r="D120" s="5" t="s">
        <v>11</v>
      </c>
      <c r="E120" s="6" t="s">
        <v>11</v>
      </c>
      <c r="F120" s="5" t="s">
        <v>11</v>
      </c>
      <c r="G120" s="5"/>
      <c r="H120" s="6" t="s">
        <v>11</v>
      </c>
      <c r="I120" s="6" t="s">
        <v>11</v>
      </c>
      <c r="J120" s="6" t="s">
        <v>11</v>
      </c>
      <c r="K120" s="6" t="s">
        <v>11</v>
      </c>
      <c r="L120" s="93" t="s">
        <v>11</v>
      </c>
      <c r="M120" s="3"/>
    </row>
    <row r="121" spans="1:13" x14ac:dyDescent="0.25">
      <c r="A121" s="28"/>
      <c r="B121" s="28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28"/>
      <c r="B122" s="28" t="s">
        <v>102</v>
      </c>
      <c r="C122" s="29">
        <f>C123+C128</f>
        <v>0</v>
      </c>
      <c r="D122" s="49">
        <f>D123+D128</f>
        <v>0</v>
      </c>
      <c r="E122" s="29">
        <f>E123+E128</f>
        <v>0</v>
      </c>
      <c r="F122" s="30">
        <f>F123+F128</f>
        <v>1748.64</v>
      </c>
      <c r="G122" s="29"/>
      <c r="H122" s="29">
        <f>H123+H128</f>
        <v>0</v>
      </c>
      <c r="I122" s="29">
        <f>I123+I128</f>
        <v>3500</v>
      </c>
      <c r="J122" s="29">
        <f>J123+J128</f>
        <v>1750</v>
      </c>
      <c r="K122" s="29">
        <f>K123+K128</f>
        <v>1750</v>
      </c>
      <c r="L122" s="49">
        <f>L123+L128</f>
        <v>1745.89</v>
      </c>
      <c r="M122" s="114">
        <f>L122/K122*100</f>
        <v>99.765142857142862</v>
      </c>
    </row>
    <row r="123" spans="1:13" x14ac:dyDescent="0.25">
      <c r="A123" s="28"/>
      <c r="B123" s="28" t="s">
        <v>115</v>
      </c>
      <c r="C123" s="29">
        <f t="shared" ref="C123:F123" si="40">C124</f>
        <v>0</v>
      </c>
      <c r="D123" s="49">
        <f t="shared" si="40"/>
        <v>0</v>
      </c>
      <c r="E123" s="29">
        <f t="shared" si="40"/>
        <v>0</v>
      </c>
      <c r="F123" s="30">
        <f t="shared" si="40"/>
        <v>1748.64</v>
      </c>
      <c r="G123" s="29"/>
      <c r="H123" s="29">
        <f t="shared" ref="H123:L123" si="41">H124</f>
        <v>0</v>
      </c>
      <c r="I123" s="29">
        <f t="shared" si="41"/>
        <v>3300</v>
      </c>
      <c r="J123" s="29">
        <f t="shared" si="41"/>
        <v>1550</v>
      </c>
      <c r="K123" s="29">
        <f t="shared" si="41"/>
        <v>1550</v>
      </c>
      <c r="L123" s="49">
        <f t="shared" si="41"/>
        <v>1545.89</v>
      </c>
      <c r="M123" s="114">
        <f t="shared" ref="M123:M126" si="42">L123/K123*100</f>
        <v>99.734838709677419</v>
      </c>
    </row>
    <row r="124" spans="1:13" x14ac:dyDescent="0.25">
      <c r="A124" s="28"/>
      <c r="B124" s="28" t="s">
        <v>392</v>
      </c>
      <c r="C124" s="29">
        <f>SUM(C125:C126)</f>
        <v>0</v>
      </c>
      <c r="D124" s="49">
        <f>SUM(D125:D126)</f>
        <v>0</v>
      </c>
      <c r="E124" s="29">
        <f>SUM(E125:E126)</f>
        <v>0</v>
      </c>
      <c r="F124" s="30">
        <f>SUM(F125:F126)</f>
        <v>1748.64</v>
      </c>
      <c r="G124" s="29"/>
      <c r="H124" s="29">
        <f>SUM(H125:H126)</f>
        <v>0</v>
      </c>
      <c r="I124" s="29">
        <f>SUM(I125:I126)</f>
        <v>3300</v>
      </c>
      <c r="J124" s="29">
        <f>SUM(J125:J126)</f>
        <v>1550</v>
      </c>
      <c r="K124" s="29">
        <f>SUM(K125:K126)</f>
        <v>1550</v>
      </c>
      <c r="L124" s="49">
        <f>SUM(L125:L126)</f>
        <v>1545.89</v>
      </c>
      <c r="M124" s="114">
        <f t="shared" si="42"/>
        <v>99.734838709677419</v>
      </c>
    </row>
    <row r="125" spans="1:13" x14ac:dyDescent="0.25">
      <c r="A125" s="28"/>
      <c r="B125" s="28" t="s">
        <v>393</v>
      </c>
      <c r="C125" s="29">
        <v>0</v>
      </c>
      <c r="D125" s="49">
        <v>0</v>
      </c>
      <c r="E125" s="29">
        <v>0</v>
      </c>
      <c r="F125" s="30">
        <v>0</v>
      </c>
      <c r="G125" s="29"/>
      <c r="H125" s="29">
        <v>0</v>
      </c>
      <c r="I125" s="48">
        <v>1800</v>
      </c>
      <c r="J125" s="48">
        <v>0</v>
      </c>
      <c r="K125" s="48">
        <v>0</v>
      </c>
      <c r="L125" s="49">
        <v>0</v>
      </c>
      <c r="M125" s="114" t="s">
        <v>517</v>
      </c>
    </row>
    <row r="126" spans="1:13" x14ac:dyDescent="0.25">
      <c r="A126" s="28"/>
      <c r="B126" s="28" t="s">
        <v>394</v>
      </c>
      <c r="C126" s="29">
        <v>0</v>
      </c>
      <c r="D126" s="49">
        <v>0</v>
      </c>
      <c r="E126" s="29">
        <v>0</v>
      </c>
      <c r="F126" s="30">
        <v>1748.64</v>
      </c>
      <c r="G126" s="29"/>
      <c r="H126" s="29">
        <v>0</v>
      </c>
      <c r="I126" s="48">
        <v>1500</v>
      </c>
      <c r="J126" s="48">
        <v>1550</v>
      </c>
      <c r="K126" s="48">
        <v>1550</v>
      </c>
      <c r="L126" s="49">
        <v>1545.89</v>
      </c>
      <c r="M126" s="114">
        <f t="shared" si="42"/>
        <v>99.734838709677419</v>
      </c>
    </row>
    <row r="127" spans="1:13" x14ac:dyDescent="0.25">
      <c r="A127" s="28"/>
      <c r="B127" s="28"/>
      <c r="C127" s="29"/>
      <c r="D127" s="49"/>
      <c r="E127" s="29"/>
      <c r="F127" s="30"/>
      <c r="G127" s="29"/>
      <c r="H127" s="29"/>
      <c r="I127" s="48"/>
      <c r="J127" s="48"/>
      <c r="K127" s="48"/>
      <c r="L127" s="49"/>
      <c r="M127" s="115"/>
    </row>
    <row r="128" spans="1:13" x14ac:dyDescent="0.25">
      <c r="A128" s="28"/>
      <c r="B128" s="28" t="s">
        <v>395</v>
      </c>
      <c r="C128" s="29">
        <f>SUM(C129:C129)</f>
        <v>0</v>
      </c>
      <c r="D128" s="49">
        <f>SUM(D129:D129)</f>
        <v>0</v>
      </c>
      <c r="E128" s="29">
        <f>SUM(E129:E129)</f>
        <v>0</v>
      </c>
      <c r="F128" s="30">
        <f>SUM(F129:F129)</f>
        <v>0</v>
      </c>
      <c r="G128" s="29"/>
      <c r="H128" s="29">
        <f>SUM(H129:H129)</f>
        <v>0</v>
      </c>
      <c r="I128" s="29">
        <f>SUM(I129:I129)</f>
        <v>200</v>
      </c>
      <c r="J128" s="29">
        <f>SUM(J129:J129)</f>
        <v>200</v>
      </c>
      <c r="K128" s="29">
        <f>SUM(K129:K129)</f>
        <v>200</v>
      </c>
      <c r="L128" s="49">
        <f>SUM(L129:L129)</f>
        <v>200</v>
      </c>
      <c r="M128" s="114">
        <f>L128/K128*100</f>
        <v>100</v>
      </c>
    </row>
    <row r="129" spans="1:13" x14ac:dyDescent="0.25">
      <c r="A129" s="28"/>
      <c r="B129" s="28" t="s">
        <v>396</v>
      </c>
      <c r="C129" s="35">
        <v>0</v>
      </c>
      <c r="D129" s="50">
        <v>0</v>
      </c>
      <c r="E129" s="35">
        <v>0</v>
      </c>
      <c r="F129" s="31">
        <v>0</v>
      </c>
      <c r="G129" s="35"/>
      <c r="H129" s="35">
        <v>0</v>
      </c>
      <c r="I129" s="35">
        <v>200</v>
      </c>
      <c r="J129" s="35">
        <v>200</v>
      </c>
      <c r="K129" s="35">
        <v>200</v>
      </c>
      <c r="L129" s="50">
        <v>200</v>
      </c>
      <c r="M129" s="114">
        <f>L129/K129*100</f>
        <v>100</v>
      </c>
    </row>
    <row r="130" spans="1:13" x14ac:dyDescent="0.25">
      <c r="A130" s="28"/>
      <c r="B130" s="28"/>
      <c r="C130" s="3"/>
      <c r="D130" s="51"/>
      <c r="E130" s="3"/>
      <c r="F130" s="32"/>
      <c r="G130" s="3"/>
      <c r="H130" s="3"/>
      <c r="I130" s="3"/>
      <c r="J130" s="3"/>
      <c r="K130" s="3"/>
      <c r="L130" s="51"/>
      <c r="M130" s="115"/>
    </row>
    <row r="131" spans="1:13" x14ac:dyDescent="0.25">
      <c r="A131" s="28"/>
      <c r="B131" s="28" t="s">
        <v>397</v>
      </c>
      <c r="C131" s="48">
        <f t="shared" ref="C131:F133" si="43">C132</f>
        <v>0</v>
      </c>
      <c r="D131" s="49">
        <f t="shared" si="43"/>
        <v>0</v>
      </c>
      <c r="E131" s="48">
        <f t="shared" si="43"/>
        <v>0</v>
      </c>
      <c r="F131" s="30">
        <f t="shared" si="43"/>
        <v>0</v>
      </c>
      <c r="G131" s="29"/>
      <c r="H131" s="29">
        <f t="shared" ref="H131:L133" si="44">H132</f>
        <v>2000</v>
      </c>
      <c r="I131" s="48">
        <f t="shared" si="44"/>
        <v>0</v>
      </c>
      <c r="J131" s="48">
        <f t="shared" si="44"/>
        <v>1750</v>
      </c>
      <c r="K131" s="48">
        <f t="shared" si="44"/>
        <v>1750</v>
      </c>
      <c r="L131" s="49">
        <f t="shared" si="44"/>
        <v>1750</v>
      </c>
      <c r="M131" s="114">
        <f>L131/K131*100</f>
        <v>100</v>
      </c>
    </row>
    <row r="132" spans="1:13" x14ac:dyDescent="0.25">
      <c r="A132" s="28"/>
      <c r="B132" s="28" t="s">
        <v>339</v>
      </c>
      <c r="C132" s="48">
        <f t="shared" si="43"/>
        <v>0</v>
      </c>
      <c r="D132" s="49">
        <f t="shared" si="43"/>
        <v>0</v>
      </c>
      <c r="E132" s="48">
        <f t="shared" si="43"/>
        <v>0</v>
      </c>
      <c r="F132" s="30">
        <f t="shared" si="43"/>
        <v>0</v>
      </c>
      <c r="G132" s="29"/>
      <c r="H132" s="29">
        <f t="shared" si="44"/>
        <v>2000</v>
      </c>
      <c r="I132" s="48">
        <f t="shared" si="44"/>
        <v>0</v>
      </c>
      <c r="J132" s="48">
        <f t="shared" si="44"/>
        <v>1750</v>
      </c>
      <c r="K132" s="48">
        <f t="shared" si="44"/>
        <v>1750</v>
      </c>
      <c r="L132" s="49">
        <f t="shared" si="44"/>
        <v>1750</v>
      </c>
      <c r="M132" s="114">
        <f t="shared" ref="M132:M134" si="45">L132/K132*100</f>
        <v>100</v>
      </c>
    </row>
    <row r="133" spans="1:13" x14ac:dyDescent="0.25">
      <c r="A133" s="52"/>
      <c r="B133" s="52" t="s">
        <v>398</v>
      </c>
      <c r="C133" s="53">
        <f t="shared" si="43"/>
        <v>0</v>
      </c>
      <c r="D133" s="54">
        <f t="shared" si="43"/>
        <v>0</v>
      </c>
      <c r="E133" s="53">
        <f t="shared" si="43"/>
        <v>0</v>
      </c>
      <c r="F133" s="55">
        <f t="shared" si="43"/>
        <v>0</v>
      </c>
      <c r="G133" s="53"/>
      <c r="H133" s="29">
        <f t="shared" si="44"/>
        <v>2000</v>
      </c>
      <c r="I133" s="53">
        <f t="shared" si="44"/>
        <v>0</v>
      </c>
      <c r="J133" s="53">
        <f t="shared" si="44"/>
        <v>1750</v>
      </c>
      <c r="K133" s="53">
        <f t="shared" si="44"/>
        <v>1750</v>
      </c>
      <c r="L133" s="54">
        <f t="shared" si="44"/>
        <v>1750</v>
      </c>
      <c r="M133" s="114">
        <f t="shared" si="45"/>
        <v>100</v>
      </c>
    </row>
    <row r="134" spans="1:13" x14ac:dyDescent="0.25">
      <c r="A134" s="52" t="s">
        <v>136</v>
      </c>
      <c r="B134" s="52" t="s">
        <v>399</v>
      </c>
      <c r="C134" s="53">
        <v>0</v>
      </c>
      <c r="D134" s="54">
        <v>0</v>
      </c>
      <c r="E134" s="53">
        <v>0</v>
      </c>
      <c r="F134" s="55">
        <v>0</v>
      </c>
      <c r="G134" s="53"/>
      <c r="H134" s="29">
        <v>2000</v>
      </c>
      <c r="I134" s="29">
        <v>0</v>
      </c>
      <c r="J134" s="48">
        <v>1750</v>
      </c>
      <c r="K134" s="48">
        <v>1750</v>
      </c>
      <c r="L134" s="30">
        <v>1750</v>
      </c>
      <c r="M134" s="114">
        <f t="shared" si="45"/>
        <v>100</v>
      </c>
    </row>
    <row r="135" spans="1:13" x14ac:dyDescent="0.25">
      <c r="A135" s="52"/>
      <c r="B135" s="52"/>
      <c r="C135" s="53"/>
      <c r="D135" s="53"/>
      <c r="E135" s="53"/>
      <c r="F135" s="53"/>
      <c r="G135" s="56"/>
      <c r="H135" s="28"/>
      <c r="I135" s="28"/>
      <c r="J135" s="28"/>
      <c r="K135" s="28"/>
      <c r="L135" s="28"/>
      <c r="M135" s="3"/>
    </row>
    <row r="136" spans="1:13" x14ac:dyDescent="0.25">
      <c r="A136" s="52"/>
      <c r="B136" s="52"/>
      <c r="C136" s="53"/>
      <c r="D136" s="53"/>
      <c r="E136" s="53"/>
      <c r="F136" s="53"/>
      <c r="G136" s="56"/>
      <c r="H136" s="28"/>
      <c r="I136" s="28"/>
      <c r="J136" s="28"/>
      <c r="K136" s="28"/>
      <c r="L136" s="28"/>
      <c r="M136" s="3"/>
    </row>
    <row r="137" spans="1:13" x14ac:dyDescent="0.25">
      <c r="A137" s="52"/>
      <c r="B137" s="52"/>
      <c r="C137" s="53"/>
      <c r="D137" s="53"/>
      <c r="E137" s="53"/>
      <c r="F137" s="53"/>
      <c r="G137" s="56"/>
      <c r="H137" s="28"/>
      <c r="I137" s="28"/>
      <c r="J137" s="28"/>
      <c r="K137" s="28"/>
      <c r="L137" s="28"/>
      <c r="M137" s="3"/>
    </row>
    <row r="138" spans="1:13" x14ac:dyDescent="0.25">
      <c r="A138" s="52"/>
      <c r="B138" s="52"/>
      <c r="C138" s="53"/>
      <c r="D138" s="53"/>
      <c r="E138" s="53"/>
      <c r="F138" s="53"/>
      <c r="G138" s="56"/>
      <c r="H138" s="28"/>
      <c r="I138" s="28"/>
      <c r="J138" s="28"/>
      <c r="K138" s="28"/>
      <c r="L138" s="28"/>
      <c r="M138" s="3"/>
    </row>
    <row r="139" spans="1:13" x14ac:dyDescent="0.25">
      <c r="A139" s="52"/>
      <c r="B139" s="52"/>
      <c r="C139" s="53"/>
      <c r="D139" s="53"/>
      <c r="E139" s="53"/>
      <c r="F139" s="53"/>
      <c r="G139" s="56"/>
      <c r="H139" s="28"/>
      <c r="I139" s="28"/>
      <c r="J139" s="28"/>
      <c r="K139" s="28"/>
      <c r="L139" s="28"/>
      <c r="M139" s="3"/>
    </row>
    <row r="140" spans="1:13" x14ac:dyDescent="0.25">
      <c r="A140" s="52"/>
      <c r="B140" s="52"/>
      <c r="C140" s="53"/>
      <c r="D140" s="53"/>
      <c r="E140" s="53"/>
      <c r="F140" s="53"/>
      <c r="G140" s="56"/>
      <c r="H140" s="28"/>
      <c r="I140" s="28"/>
      <c r="J140" s="28"/>
      <c r="K140" s="28"/>
      <c r="L140" s="28"/>
      <c r="M140" s="3"/>
    </row>
    <row r="141" spans="1:13" x14ac:dyDescent="0.25">
      <c r="A141" s="52"/>
      <c r="B141" s="52"/>
      <c r="C141" s="53"/>
      <c r="D141" s="53"/>
      <c r="E141" s="53"/>
      <c r="F141" s="53"/>
      <c r="G141" s="56"/>
      <c r="H141" s="28"/>
      <c r="I141" s="28"/>
      <c r="J141" s="28"/>
      <c r="K141" s="28"/>
      <c r="L141" s="28"/>
      <c r="M141" s="3"/>
    </row>
    <row r="142" spans="1:13" x14ac:dyDescent="0.25">
      <c r="A142" s="52"/>
      <c r="B142" s="52"/>
      <c r="C142" s="53"/>
      <c r="D142" s="53"/>
      <c r="E142" s="53"/>
      <c r="F142" s="53"/>
      <c r="G142" s="56"/>
      <c r="H142" s="28"/>
      <c r="I142" s="28"/>
      <c r="J142" s="28"/>
      <c r="K142" s="28"/>
      <c r="L142" s="28"/>
      <c r="M142" s="3"/>
    </row>
    <row r="143" spans="1:13" x14ac:dyDescent="0.25">
      <c r="A143" s="52"/>
      <c r="B143" s="52"/>
      <c r="C143" s="53"/>
      <c r="D143" s="53"/>
      <c r="E143" s="53"/>
      <c r="F143" s="53"/>
      <c r="G143" s="56"/>
      <c r="H143" s="28"/>
      <c r="I143" s="28"/>
      <c r="J143" s="28"/>
      <c r="K143" s="28"/>
      <c r="L143" s="28"/>
      <c r="M143" s="3"/>
    </row>
    <row r="144" spans="1:13" x14ac:dyDescent="0.25">
      <c r="A144" s="52"/>
      <c r="B144" s="52"/>
      <c r="C144" s="53"/>
      <c r="D144" s="53"/>
      <c r="E144" s="53"/>
      <c r="F144" s="53"/>
      <c r="G144" s="56"/>
      <c r="H144" s="28"/>
      <c r="I144" s="28"/>
      <c r="J144" s="28"/>
      <c r="K144" s="28"/>
      <c r="L144" s="28"/>
      <c r="M144" s="3"/>
    </row>
    <row r="145" spans="1:13" x14ac:dyDescent="0.25">
      <c r="A145" s="52"/>
      <c r="B145" s="52"/>
      <c r="C145" s="53"/>
      <c r="D145" s="53"/>
      <c r="E145" s="53"/>
      <c r="F145" s="53"/>
      <c r="G145" s="56"/>
      <c r="H145" s="28"/>
      <c r="I145" s="28"/>
      <c r="J145" s="28"/>
      <c r="K145" s="28"/>
      <c r="L145" s="28"/>
      <c r="M145" s="3"/>
    </row>
    <row r="146" spans="1:13" x14ac:dyDescent="0.25">
      <c r="A146" s="52"/>
      <c r="B146" s="52"/>
      <c r="C146" s="53"/>
      <c r="D146" s="53"/>
      <c r="E146" s="53"/>
      <c r="F146" s="53"/>
      <c r="G146" s="56"/>
      <c r="H146" s="28"/>
      <c r="I146" s="28"/>
      <c r="J146" s="28"/>
      <c r="K146" s="28"/>
      <c r="L146" s="28"/>
      <c r="M146" s="3"/>
    </row>
    <row r="147" spans="1:13" x14ac:dyDescent="0.25">
      <c r="A147" s="52"/>
      <c r="B147" s="52"/>
      <c r="C147" s="53"/>
      <c r="D147" s="53"/>
      <c r="E147" s="53"/>
      <c r="F147" s="53"/>
      <c r="G147" s="56"/>
      <c r="H147" s="28"/>
      <c r="I147" s="28"/>
      <c r="J147" s="28"/>
      <c r="K147" s="28"/>
      <c r="L147" s="28"/>
      <c r="M147" s="3"/>
    </row>
    <row r="148" spans="1:13" x14ac:dyDescent="0.25">
      <c r="A148" s="52"/>
      <c r="B148" s="52"/>
      <c r="C148" s="53"/>
      <c r="D148" s="53"/>
      <c r="E148" s="53"/>
      <c r="F148" s="53"/>
      <c r="G148" s="56"/>
      <c r="H148" s="28"/>
      <c r="I148" s="28"/>
      <c r="J148" s="28"/>
      <c r="K148" s="28"/>
      <c r="L148" s="28"/>
      <c r="M148" s="3"/>
    </row>
    <row r="149" spans="1:13" x14ac:dyDescent="0.25">
      <c r="A149" s="52"/>
      <c r="B149" s="52"/>
      <c r="C149" s="53"/>
      <c r="D149" s="53"/>
      <c r="E149" s="53"/>
      <c r="F149" s="53"/>
      <c r="G149" s="56"/>
      <c r="H149" s="28"/>
      <c r="I149" s="28"/>
      <c r="J149" s="28"/>
      <c r="K149" s="28"/>
      <c r="L149" s="28"/>
      <c r="M149" s="3"/>
    </row>
    <row r="150" spans="1:13" x14ac:dyDescent="0.25">
      <c r="A150" s="52"/>
      <c r="B150" s="52"/>
      <c r="C150" s="53"/>
      <c r="D150" s="53"/>
      <c r="E150" s="53"/>
      <c r="F150" s="53"/>
      <c r="G150" s="56"/>
      <c r="H150" s="28"/>
      <c r="I150" s="28"/>
      <c r="J150" s="28"/>
      <c r="K150" s="28"/>
      <c r="L150" s="28"/>
      <c r="M150" s="3"/>
    </row>
    <row r="151" spans="1:13" x14ac:dyDescent="0.25">
      <c r="A151" s="52"/>
      <c r="B151" s="52"/>
      <c r="C151" s="53"/>
      <c r="D151" s="53"/>
      <c r="E151" s="53"/>
      <c r="F151" s="53"/>
      <c r="G151" s="56"/>
      <c r="H151" s="28"/>
      <c r="I151" s="28"/>
      <c r="J151" s="28"/>
      <c r="K151" s="28"/>
      <c r="L151" s="28"/>
      <c r="M151" s="3"/>
    </row>
    <row r="152" spans="1:13" x14ac:dyDescent="0.25">
      <c r="A152" s="52"/>
      <c r="B152" s="52"/>
      <c r="C152" s="53"/>
      <c r="D152" s="53"/>
      <c r="E152" s="53"/>
      <c r="F152" s="53"/>
      <c r="G152" s="56"/>
      <c r="H152" s="28"/>
      <c r="I152" s="28"/>
      <c r="J152" s="28"/>
      <c r="K152" s="28"/>
      <c r="L152" s="28"/>
      <c r="M152" s="3"/>
    </row>
    <row r="153" spans="1:13" x14ac:dyDescent="0.25">
      <c r="A153" s="52"/>
      <c r="B153" s="52"/>
      <c r="C153" s="53"/>
      <c r="D153" s="53"/>
      <c r="E153" s="53"/>
      <c r="F153" s="53"/>
      <c r="G153" s="56"/>
      <c r="H153" s="28"/>
      <c r="I153" s="28"/>
      <c r="J153" s="28"/>
      <c r="K153" s="28"/>
      <c r="L153" s="28"/>
      <c r="M153" s="3"/>
    </row>
    <row r="154" spans="1:13" x14ac:dyDescent="0.25">
      <c r="A154" s="52"/>
      <c r="B154" s="52"/>
      <c r="C154" s="53"/>
      <c r="D154" s="53"/>
      <c r="E154" s="53"/>
      <c r="F154" s="53"/>
      <c r="G154" s="56"/>
      <c r="H154" s="28"/>
      <c r="I154" s="28"/>
      <c r="J154" s="28"/>
      <c r="K154" s="28"/>
      <c r="L154" s="28"/>
      <c r="M154" s="3"/>
    </row>
    <row r="155" spans="1:13" x14ac:dyDescent="0.25">
      <c r="A155" s="52"/>
      <c r="B155" s="52"/>
      <c r="C155" s="53"/>
      <c r="D155" s="53"/>
      <c r="E155" s="53"/>
      <c r="F155" s="53"/>
      <c r="G155" s="56"/>
      <c r="H155" s="28"/>
      <c r="I155" s="28"/>
      <c r="J155" s="28"/>
      <c r="K155" s="28"/>
      <c r="L155" s="28"/>
      <c r="M155" s="3"/>
    </row>
    <row r="156" spans="1:13" x14ac:dyDescent="0.25">
      <c r="A156" s="52"/>
      <c r="B156" s="52"/>
      <c r="C156" s="53"/>
      <c r="D156" s="53"/>
      <c r="E156" s="53"/>
      <c r="F156" s="53"/>
      <c r="G156" s="56"/>
      <c r="H156" s="28"/>
      <c r="I156" s="28"/>
      <c r="J156" s="28"/>
      <c r="K156" s="28"/>
      <c r="L156" s="28"/>
      <c r="M156" s="3"/>
    </row>
    <row r="157" spans="1:13" x14ac:dyDescent="0.25">
      <c r="A157" s="4" t="s">
        <v>336</v>
      </c>
      <c r="B157" s="4" t="s">
        <v>369</v>
      </c>
      <c r="C157" s="5" t="s">
        <v>3</v>
      </c>
      <c r="D157" s="5" t="s">
        <v>3</v>
      </c>
      <c r="E157" s="5" t="s">
        <v>4</v>
      </c>
      <c r="F157" s="118" t="s">
        <v>5</v>
      </c>
      <c r="G157" s="5" t="s">
        <v>6</v>
      </c>
      <c r="H157" s="5" t="s">
        <v>4</v>
      </c>
      <c r="I157" s="5" t="s">
        <v>7</v>
      </c>
      <c r="J157" s="5" t="s">
        <v>8</v>
      </c>
      <c r="K157" s="5" t="s">
        <v>9</v>
      </c>
      <c r="L157" s="5" t="s">
        <v>507</v>
      </c>
      <c r="M157" s="91" t="s">
        <v>508</v>
      </c>
    </row>
    <row r="158" spans="1:13" x14ac:dyDescent="0.25">
      <c r="A158" s="22" t="s">
        <v>337</v>
      </c>
      <c r="B158" s="4" t="s">
        <v>400</v>
      </c>
      <c r="C158" s="6">
        <v>2011</v>
      </c>
      <c r="D158" s="5">
        <v>2012</v>
      </c>
      <c r="E158" s="6">
        <v>2013</v>
      </c>
      <c r="F158" s="120"/>
      <c r="G158" s="5"/>
      <c r="H158" s="6">
        <v>2014</v>
      </c>
      <c r="I158" s="6">
        <v>2014</v>
      </c>
      <c r="J158" s="6">
        <v>2014</v>
      </c>
      <c r="K158" s="6">
        <v>2014</v>
      </c>
      <c r="L158" s="6">
        <v>2014</v>
      </c>
      <c r="M158" s="91" t="s">
        <v>509</v>
      </c>
    </row>
    <row r="159" spans="1:13" x14ac:dyDescent="0.25">
      <c r="A159" s="4" t="s">
        <v>338</v>
      </c>
      <c r="B159" s="4"/>
      <c r="C159" s="5" t="s">
        <v>11</v>
      </c>
      <c r="D159" s="5" t="s">
        <v>11</v>
      </c>
      <c r="E159" s="6" t="s">
        <v>11</v>
      </c>
      <c r="F159" s="5" t="s">
        <v>11</v>
      </c>
      <c r="G159" s="5"/>
      <c r="H159" s="6" t="s">
        <v>11</v>
      </c>
      <c r="I159" s="6" t="s">
        <v>11</v>
      </c>
      <c r="J159" s="6" t="s">
        <v>11</v>
      </c>
      <c r="K159" s="6" t="s">
        <v>11</v>
      </c>
      <c r="L159" s="93" t="s">
        <v>11</v>
      </c>
      <c r="M159" s="3"/>
    </row>
    <row r="160" spans="1:13" x14ac:dyDescent="0.25">
      <c r="A160" s="4"/>
      <c r="B160" s="4"/>
      <c r="C160" s="4"/>
      <c r="D160" s="4"/>
      <c r="E160" s="4"/>
      <c r="F160" s="4"/>
      <c r="G160" s="4"/>
      <c r="H160" s="3"/>
      <c r="I160" s="3"/>
      <c r="J160" s="3"/>
      <c r="K160" s="3"/>
      <c r="L160" s="3"/>
      <c r="M160" s="3"/>
    </row>
    <row r="161" spans="1:13" x14ac:dyDescent="0.25">
      <c r="A161" s="4"/>
      <c r="B161" s="4" t="s">
        <v>102</v>
      </c>
      <c r="C161" s="8">
        <f t="shared" ref="C161:F163" si="46">C162</f>
        <v>0</v>
      </c>
      <c r="D161" s="9">
        <f t="shared" si="46"/>
        <v>14000</v>
      </c>
      <c r="E161" s="8">
        <f t="shared" si="46"/>
        <v>7000</v>
      </c>
      <c r="F161" s="9">
        <f t="shared" si="46"/>
        <v>6855</v>
      </c>
      <c r="G161" s="10"/>
      <c r="H161" s="8">
        <f t="shared" ref="H161:L163" si="47">H162</f>
        <v>10000</v>
      </c>
      <c r="I161" s="8">
        <f t="shared" si="47"/>
        <v>14500</v>
      </c>
      <c r="J161" s="8">
        <f t="shared" si="47"/>
        <v>15500</v>
      </c>
      <c r="K161" s="8">
        <f t="shared" si="47"/>
        <v>16400</v>
      </c>
      <c r="L161" s="9">
        <f t="shared" si="47"/>
        <v>16312</v>
      </c>
      <c r="M161" s="114">
        <f>L161/K161*100</f>
        <v>99.463414634146346</v>
      </c>
    </row>
    <row r="162" spans="1:13" x14ac:dyDescent="0.25">
      <c r="A162" s="4"/>
      <c r="B162" s="4" t="s">
        <v>115</v>
      </c>
      <c r="C162" s="8">
        <f t="shared" si="46"/>
        <v>0</v>
      </c>
      <c r="D162" s="9">
        <f t="shared" si="46"/>
        <v>14000</v>
      </c>
      <c r="E162" s="8">
        <f t="shared" si="46"/>
        <v>7000</v>
      </c>
      <c r="F162" s="9">
        <f t="shared" si="46"/>
        <v>6855</v>
      </c>
      <c r="G162" s="10"/>
      <c r="H162" s="8">
        <f t="shared" si="47"/>
        <v>10000</v>
      </c>
      <c r="I162" s="8">
        <f t="shared" si="47"/>
        <v>14500</v>
      </c>
      <c r="J162" s="8">
        <f t="shared" si="47"/>
        <v>15500</v>
      </c>
      <c r="K162" s="8">
        <f t="shared" si="47"/>
        <v>16400</v>
      </c>
      <c r="L162" s="9">
        <f t="shared" si="47"/>
        <v>16312</v>
      </c>
      <c r="M162" s="114">
        <f t="shared" ref="M162:M164" si="48">L162/K162*100</f>
        <v>99.463414634146346</v>
      </c>
    </row>
    <row r="163" spans="1:13" x14ac:dyDescent="0.25">
      <c r="A163" s="4"/>
      <c r="B163" s="4" t="s">
        <v>144</v>
      </c>
      <c r="C163" s="8">
        <f t="shared" si="46"/>
        <v>0</v>
      </c>
      <c r="D163" s="9">
        <f t="shared" si="46"/>
        <v>14000</v>
      </c>
      <c r="E163" s="8">
        <f t="shared" si="46"/>
        <v>7000</v>
      </c>
      <c r="F163" s="9">
        <f t="shared" si="46"/>
        <v>6855</v>
      </c>
      <c r="G163" s="10"/>
      <c r="H163" s="8">
        <f t="shared" si="47"/>
        <v>10000</v>
      </c>
      <c r="I163" s="8">
        <f t="shared" si="47"/>
        <v>14500</v>
      </c>
      <c r="J163" s="8">
        <f t="shared" si="47"/>
        <v>15500</v>
      </c>
      <c r="K163" s="8">
        <f t="shared" si="47"/>
        <v>16400</v>
      </c>
      <c r="L163" s="9">
        <f t="shared" si="47"/>
        <v>16312</v>
      </c>
      <c r="M163" s="114">
        <f t="shared" si="48"/>
        <v>99.463414634146346</v>
      </c>
    </row>
    <row r="164" spans="1:13" x14ac:dyDescent="0.25">
      <c r="A164" s="4"/>
      <c r="B164" s="4" t="s">
        <v>228</v>
      </c>
      <c r="C164" s="8">
        <v>0</v>
      </c>
      <c r="D164" s="9">
        <v>14000</v>
      </c>
      <c r="E164" s="8">
        <v>7000</v>
      </c>
      <c r="F164" s="9">
        <v>6855</v>
      </c>
      <c r="G164" s="10"/>
      <c r="H164" s="8">
        <v>10000</v>
      </c>
      <c r="I164" s="8">
        <v>14500</v>
      </c>
      <c r="J164" s="11">
        <v>15500</v>
      </c>
      <c r="K164" s="11">
        <v>16400</v>
      </c>
      <c r="L164" s="31">
        <v>16312</v>
      </c>
      <c r="M164" s="114">
        <f t="shared" si="48"/>
        <v>99.463414634146346</v>
      </c>
    </row>
  </sheetData>
  <sheetProtection password="C7EA" sheet="1" objects="1" scenarios="1"/>
  <mergeCells count="6">
    <mergeCell ref="F157:F158"/>
    <mergeCell ref="F1:F2"/>
    <mergeCell ref="F10:F11"/>
    <mergeCell ref="F40:F41"/>
    <mergeCell ref="F82:F83"/>
    <mergeCell ref="F118:F119"/>
  </mergeCells>
  <pageMargins left="0.7" right="0.7" top="0.75" bottom="0.75" header="0.3" footer="0.3"/>
  <pageSetup paperSize="9" scale="84" fitToHeight="0" orientation="landscape" verticalDpi="0" r:id="rId1"/>
  <headerFoot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7"/>
  <sheetViews>
    <sheetView view="pageLayout" zoomScaleNormal="100" workbookViewId="0">
      <selection activeCell="B6" sqref="B6"/>
    </sheetView>
  </sheetViews>
  <sheetFormatPr defaultRowHeight="15" x14ac:dyDescent="0.25"/>
  <cols>
    <col min="1" max="1" width="8.7109375" customWidth="1"/>
    <col min="2" max="2" width="42.85546875" customWidth="1"/>
    <col min="3" max="3" width="8.85546875" customWidth="1"/>
    <col min="4" max="4" width="10.5703125" customWidth="1"/>
    <col min="5" max="5" width="8.7109375" customWidth="1"/>
    <col min="6" max="6" width="10.140625" bestFit="1" customWidth="1"/>
    <col min="7" max="7" width="7.28515625" customWidth="1"/>
    <col min="8" max="8" width="8.28515625" customWidth="1"/>
    <col min="9" max="9" width="8.42578125" customWidth="1"/>
    <col min="10" max="11" width="8" customWidth="1"/>
    <col min="12" max="12" width="10.140625" customWidth="1"/>
    <col min="13" max="13" width="7.7109375" customWidth="1"/>
    <col min="251" max="251" width="48" customWidth="1"/>
    <col min="507" max="507" width="48" customWidth="1"/>
    <col min="763" max="763" width="48" customWidth="1"/>
    <col min="1019" max="1019" width="48" customWidth="1"/>
    <col min="1275" max="1275" width="48" customWidth="1"/>
    <col min="1531" max="1531" width="48" customWidth="1"/>
    <col min="1787" max="1787" width="48" customWidth="1"/>
    <col min="2043" max="2043" width="48" customWidth="1"/>
    <col min="2299" max="2299" width="48" customWidth="1"/>
    <col min="2555" max="2555" width="48" customWidth="1"/>
    <col min="2811" max="2811" width="48" customWidth="1"/>
    <col min="3067" max="3067" width="48" customWidth="1"/>
    <col min="3323" max="3323" width="48" customWidth="1"/>
    <col min="3579" max="3579" width="48" customWidth="1"/>
    <col min="3835" max="3835" width="48" customWidth="1"/>
    <col min="4091" max="4091" width="48" customWidth="1"/>
    <col min="4347" max="4347" width="48" customWidth="1"/>
    <col min="4603" max="4603" width="48" customWidth="1"/>
    <col min="4859" max="4859" width="48" customWidth="1"/>
    <col min="5115" max="5115" width="48" customWidth="1"/>
    <col min="5371" max="5371" width="48" customWidth="1"/>
    <col min="5627" max="5627" width="48" customWidth="1"/>
    <col min="5883" max="5883" width="48" customWidth="1"/>
    <col min="6139" max="6139" width="48" customWidth="1"/>
    <col min="6395" max="6395" width="48" customWidth="1"/>
    <col min="6651" max="6651" width="48" customWidth="1"/>
    <col min="6907" max="6907" width="48" customWidth="1"/>
    <col min="7163" max="7163" width="48" customWidth="1"/>
    <col min="7419" max="7419" width="48" customWidth="1"/>
    <col min="7675" max="7675" width="48" customWidth="1"/>
    <col min="7931" max="7931" width="48" customWidth="1"/>
    <col min="8187" max="8187" width="48" customWidth="1"/>
    <col min="8443" max="8443" width="48" customWidth="1"/>
    <col min="8699" max="8699" width="48" customWidth="1"/>
    <col min="8955" max="8955" width="48" customWidth="1"/>
    <col min="9211" max="9211" width="48" customWidth="1"/>
    <col min="9467" max="9467" width="48" customWidth="1"/>
    <col min="9723" max="9723" width="48" customWidth="1"/>
    <col min="9979" max="9979" width="48" customWidth="1"/>
    <col min="10235" max="10235" width="48" customWidth="1"/>
    <col min="10491" max="10491" width="48" customWidth="1"/>
    <col min="10747" max="10747" width="48" customWidth="1"/>
    <col min="11003" max="11003" width="48" customWidth="1"/>
    <col min="11259" max="11259" width="48" customWidth="1"/>
    <col min="11515" max="11515" width="48" customWidth="1"/>
    <col min="11771" max="11771" width="48" customWidth="1"/>
    <col min="12027" max="12027" width="48" customWidth="1"/>
    <col min="12283" max="12283" width="48" customWidth="1"/>
    <col min="12539" max="12539" width="48" customWidth="1"/>
    <col min="12795" max="12795" width="48" customWidth="1"/>
    <col min="13051" max="13051" width="48" customWidth="1"/>
    <col min="13307" max="13307" width="48" customWidth="1"/>
    <col min="13563" max="13563" width="48" customWidth="1"/>
    <col min="13819" max="13819" width="48" customWidth="1"/>
    <col min="14075" max="14075" width="48" customWidth="1"/>
    <col min="14331" max="14331" width="48" customWidth="1"/>
    <col min="14587" max="14587" width="48" customWidth="1"/>
    <col min="14843" max="14843" width="48" customWidth="1"/>
    <col min="15099" max="15099" width="48" customWidth="1"/>
    <col min="15355" max="15355" width="48" customWidth="1"/>
    <col min="15611" max="15611" width="48" customWidth="1"/>
    <col min="15867" max="15867" width="48" customWidth="1"/>
    <col min="16123" max="16123" width="48" customWidth="1"/>
  </cols>
  <sheetData>
    <row r="1" spans="1:13" x14ac:dyDescent="0.25">
      <c r="A1" s="3"/>
      <c r="B1" s="1" t="s">
        <v>401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SUM(C14+C84+C161+C199+C274)</f>
        <v>277107</v>
      </c>
      <c r="D4" s="20">
        <f>SUM(D14+D84+D161+D199+D274)</f>
        <v>231402.46000000002</v>
      </c>
      <c r="E4" s="19">
        <f>SUM(E14+E84+E161+E199+E274)</f>
        <v>172936</v>
      </c>
      <c r="F4" s="20">
        <f>SUM(F14+F84+F161+F199+F274)</f>
        <v>156747.40999999997</v>
      </c>
      <c r="G4" s="10"/>
      <c r="H4" s="19">
        <f>SUM(H14+H84+H161+H199+H274)</f>
        <v>186371</v>
      </c>
      <c r="I4" s="19">
        <f>SUM(I14+I84+I161+I199+I274)</f>
        <v>196105.53</v>
      </c>
      <c r="J4" s="19">
        <f>SUM(J14+J84+J161+J199+J274)</f>
        <v>197521.53</v>
      </c>
      <c r="K4" s="19">
        <f>SUM(K14+K84+K161+K199+K274)</f>
        <v>196143.53</v>
      </c>
      <c r="L4" s="20">
        <f>SUM(L14+L84+L161+L199+L274)</f>
        <v>183773.69000000003</v>
      </c>
      <c r="M4" s="112">
        <f>L4/K4*100</f>
        <v>93.693475385091745</v>
      </c>
    </row>
    <row r="5" spans="1:13" x14ac:dyDescent="0.25">
      <c r="A5" s="3"/>
      <c r="B5" s="1" t="s">
        <v>96</v>
      </c>
      <c r="C5" s="1">
        <v>0</v>
      </c>
      <c r="D5" s="20">
        <v>0</v>
      </c>
      <c r="E5" s="1">
        <v>0</v>
      </c>
      <c r="F5" s="20">
        <v>0</v>
      </c>
      <c r="G5" s="10"/>
      <c r="H5" s="1">
        <v>0</v>
      </c>
      <c r="I5" s="1">
        <v>0</v>
      </c>
      <c r="J5" s="1">
        <v>0</v>
      </c>
      <c r="K5" s="1">
        <v>0</v>
      </c>
      <c r="L5" s="20">
        <v>0</v>
      </c>
      <c r="M5" s="3" t="s">
        <v>520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401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402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403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404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405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 t="s">
        <v>406</v>
      </c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C15+C22+C34+C67</f>
        <v>91370</v>
      </c>
      <c r="D14" s="9">
        <f>D15+D22+D34+D67</f>
        <v>76130.27</v>
      </c>
      <c r="E14" s="8">
        <f t="shared" ref="E14" si="0">E15+E22+E34+E67</f>
        <v>0</v>
      </c>
      <c r="F14" s="9">
        <f>F15+F22+F34+F67</f>
        <v>0</v>
      </c>
      <c r="G14" s="10"/>
      <c r="H14" s="8">
        <f t="shared" ref="H14:K14" si="1">H15+H22+H34+H67</f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9">
        <f t="shared" ref="L14" si="2">L15+L22+L34+L67</f>
        <v>0</v>
      </c>
      <c r="M14" s="92" t="s">
        <v>519</v>
      </c>
    </row>
    <row r="15" spans="1:13" x14ac:dyDescent="0.25">
      <c r="A15" s="4"/>
      <c r="B15" s="4" t="s">
        <v>103</v>
      </c>
      <c r="C15" s="8">
        <f>SUM(C16+C17+C20)</f>
        <v>48235</v>
      </c>
      <c r="D15" s="9">
        <f>SUM(D16+D17+D20)</f>
        <v>22077.119999999999</v>
      </c>
      <c r="E15" s="8">
        <f t="shared" ref="E15" si="3">SUM(E16+E17+E20)</f>
        <v>0</v>
      </c>
      <c r="F15" s="9">
        <f>SUM(F16+F17+F20)</f>
        <v>0</v>
      </c>
      <c r="G15" s="10"/>
      <c r="H15" s="8">
        <f t="shared" ref="H15:K15" si="4">SUM(H16+H17+H20)</f>
        <v>0</v>
      </c>
      <c r="I15" s="8">
        <f t="shared" si="4"/>
        <v>0</v>
      </c>
      <c r="J15" s="8">
        <f t="shared" si="4"/>
        <v>0</v>
      </c>
      <c r="K15" s="8">
        <f t="shared" si="4"/>
        <v>0</v>
      </c>
      <c r="L15" s="9">
        <f t="shared" ref="L15" si="5">SUM(L16+L17+L20)</f>
        <v>0</v>
      </c>
      <c r="M15" s="92" t="s">
        <v>519</v>
      </c>
    </row>
    <row r="16" spans="1:13" x14ac:dyDescent="0.25">
      <c r="A16" s="4"/>
      <c r="B16" s="4" t="s">
        <v>104</v>
      </c>
      <c r="C16" s="8">
        <v>32995</v>
      </c>
      <c r="D16" s="9">
        <v>16997.23</v>
      </c>
      <c r="E16" s="8">
        <v>0</v>
      </c>
      <c r="F16" s="9">
        <v>0</v>
      </c>
      <c r="G16" s="10"/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92" t="s">
        <v>519</v>
      </c>
    </row>
    <row r="17" spans="1:13" x14ac:dyDescent="0.25">
      <c r="A17" s="4"/>
      <c r="B17" s="4" t="s">
        <v>128</v>
      </c>
      <c r="C17" s="8">
        <f>SUM(C18+C19)</f>
        <v>11765</v>
      </c>
      <c r="D17" s="9">
        <f>SUM(D18+D19)</f>
        <v>4579.8899999999994</v>
      </c>
      <c r="E17" s="8">
        <f t="shared" ref="E17" si="6">SUM(E18+E19)</f>
        <v>0</v>
      </c>
      <c r="F17" s="9">
        <f>SUM(F18+F19)</f>
        <v>0</v>
      </c>
      <c r="G17" s="10"/>
      <c r="H17" s="8">
        <f t="shared" ref="H17:K17" si="7">SUM(H18+H19)</f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9">
        <f t="shared" ref="L17" si="8">SUM(L18+L19)</f>
        <v>0</v>
      </c>
      <c r="M17" s="92" t="s">
        <v>519</v>
      </c>
    </row>
    <row r="18" spans="1:13" x14ac:dyDescent="0.25">
      <c r="A18" s="4"/>
      <c r="B18" s="4" t="s">
        <v>248</v>
      </c>
      <c r="C18" s="8">
        <v>11765</v>
      </c>
      <c r="D18" s="9">
        <v>1932.44</v>
      </c>
      <c r="E18" s="8">
        <v>0</v>
      </c>
      <c r="F18" s="9">
        <v>0</v>
      </c>
      <c r="G18" s="10"/>
      <c r="H18" s="8">
        <v>0</v>
      </c>
      <c r="I18" s="8">
        <v>0</v>
      </c>
      <c r="J18" s="8">
        <v>0</v>
      </c>
      <c r="K18" s="8">
        <v>0</v>
      </c>
      <c r="L18" s="9">
        <v>0</v>
      </c>
      <c r="M18" s="92" t="s">
        <v>519</v>
      </c>
    </row>
    <row r="19" spans="1:13" x14ac:dyDescent="0.25">
      <c r="A19" s="4"/>
      <c r="B19" s="4" t="s">
        <v>130</v>
      </c>
      <c r="C19" s="8">
        <v>0</v>
      </c>
      <c r="D19" s="9">
        <v>2647.45</v>
      </c>
      <c r="E19" s="8">
        <v>0</v>
      </c>
      <c r="F19" s="9">
        <v>0</v>
      </c>
      <c r="G19" s="10"/>
      <c r="H19" s="8">
        <v>0</v>
      </c>
      <c r="I19" s="8">
        <v>0</v>
      </c>
      <c r="J19" s="8">
        <v>0</v>
      </c>
      <c r="K19" s="8">
        <v>0</v>
      </c>
      <c r="L19" s="9">
        <v>0</v>
      </c>
      <c r="M19" s="92" t="s">
        <v>519</v>
      </c>
    </row>
    <row r="20" spans="1:13" x14ac:dyDescent="0.25">
      <c r="A20" s="4"/>
      <c r="B20" s="4" t="s">
        <v>131</v>
      </c>
      <c r="C20" s="8">
        <v>3475</v>
      </c>
      <c r="D20" s="9">
        <v>500</v>
      </c>
      <c r="E20" s="8">
        <v>0</v>
      </c>
      <c r="F20" s="9">
        <v>0</v>
      </c>
      <c r="G20" s="10"/>
      <c r="H20" s="8">
        <v>0</v>
      </c>
      <c r="I20" s="8">
        <v>0</v>
      </c>
      <c r="J20" s="8">
        <v>0</v>
      </c>
      <c r="K20" s="8">
        <v>0</v>
      </c>
      <c r="L20" s="9">
        <v>0</v>
      </c>
      <c r="M20" s="92" t="s">
        <v>519</v>
      </c>
    </row>
    <row r="21" spans="1:13" x14ac:dyDescent="0.25">
      <c r="A21" s="4"/>
      <c r="B21" s="4"/>
      <c r="C21" s="8"/>
      <c r="D21" s="9"/>
      <c r="E21" s="8"/>
      <c r="F21" s="9"/>
      <c r="G21" s="10"/>
      <c r="H21" s="8"/>
      <c r="I21" s="8"/>
      <c r="J21" s="8"/>
      <c r="K21" s="8"/>
      <c r="L21" s="9"/>
      <c r="M21" s="3"/>
    </row>
    <row r="22" spans="1:13" x14ac:dyDescent="0.25">
      <c r="A22" s="4"/>
      <c r="B22" s="4" t="s">
        <v>105</v>
      </c>
      <c r="C22" s="8">
        <f>C23+C24+C25+C32</f>
        <v>18083</v>
      </c>
      <c r="D22" s="9">
        <f>D23+D24+D25+D32</f>
        <v>11202.99</v>
      </c>
      <c r="E22" s="8">
        <f t="shared" ref="E22" si="9">E23+E24+E25+E32</f>
        <v>0</v>
      </c>
      <c r="F22" s="9">
        <f>F23+F24+F25+F32</f>
        <v>0</v>
      </c>
      <c r="G22" s="10"/>
      <c r="H22" s="8">
        <f t="shared" ref="H22:K22" si="10">H23+H24+H25+H32</f>
        <v>0</v>
      </c>
      <c r="I22" s="8">
        <f t="shared" si="10"/>
        <v>0</v>
      </c>
      <c r="J22" s="8">
        <f t="shared" si="10"/>
        <v>0</v>
      </c>
      <c r="K22" s="8">
        <f t="shared" si="10"/>
        <v>0</v>
      </c>
      <c r="L22" s="9">
        <f t="shared" ref="L22" si="11">L23+L24+L25+L32</f>
        <v>0</v>
      </c>
      <c r="M22" s="92" t="s">
        <v>519</v>
      </c>
    </row>
    <row r="23" spans="1:13" x14ac:dyDescent="0.25">
      <c r="A23" s="4"/>
      <c r="B23" s="4" t="s">
        <v>106</v>
      </c>
      <c r="C23" s="8">
        <v>4183</v>
      </c>
      <c r="D23" s="9">
        <v>2544.4699999999998</v>
      </c>
      <c r="E23" s="8">
        <v>0</v>
      </c>
      <c r="F23" s="9">
        <v>0</v>
      </c>
      <c r="G23" s="10"/>
      <c r="H23" s="8">
        <v>0</v>
      </c>
      <c r="I23" s="8">
        <v>0</v>
      </c>
      <c r="J23" s="8">
        <v>0</v>
      </c>
      <c r="K23" s="8">
        <v>0</v>
      </c>
      <c r="L23" s="9">
        <v>0</v>
      </c>
      <c r="M23" s="92" t="s">
        <v>519</v>
      </c>
    </row>
    <row r="24" spans="1:13" x14ac:dyDescent="0.25">
      <c r="A24" s="4"/>
      <c r="B24" s="4" t="s">
        <v>132</v>
      </c>
      <c r="C24" s="8">
        <v>773</v>
      </c>
      <c r="D24" s="9">
        <v>527.73</v>
      </c>
      <c r="E24" s="8">
        <v>0</v>
      </c>
      <c r="F24" s="9">
        <v>0</v>
      </c>
      <c r="G24" s="10"/>
      <c r="H24" s="8">
        <v>0</v>
      </c>
      <c r="I24" s="8">
        <v>0</v>
      </c>
      <c r="J24" s="8">
        <v>0</v>
      </c>
      <c r="K24" s="8">
        <v>0</v>
      </c>
      <c r="L24" s="9">
        <v>0</v>
      </c>
      <c r="M24" s="92" t="s">
        <v>519</v>
      </c>
    </row>
    <row r="25" spans="1:13" x14ac:dyDescent="0.25">
      <c r="A25" s="4"/>
      <c r="B25" s="4" t="s">
        <v>107</v>
      </c>
      <c r="C25" s="8">
        <f>SUM(C26:C31)</f>
        <v>12104</v>
      </c>
      <c r="D25" s="9">
        <f>SUM(D26:D31)</f>
        <v>7704.0800000000008</v>
      </c>
      <c r="E25" s="8">
        <f t="shared" ref="E25" si="12">SUM(E26:E31)</f>
        <v>0</v>
      </c>
      <c r="F25" s="9">
        <f>SUM(F26:F31)</f>
        <v>0</v>
      </c>
      <c r="G25" s="10"/>
      <c r="H25" s="8">
        <f t="shared" ref="H25:K25" si="13">SUM(H26:H31)</f>
        <v>0</v>
      </c>
      <c r="I25" s="8">
        <f t="shared" si="13"/>
        <v>0</v>
      </c>
      <c r="J25" s="8">
        <f t="shared" si="13"/>
        <v>0</v>
      </c>
      <c r="K25" s="8">
        <f t="shared" si="13"/>
        <v>0</v>
      </c>
      <c r="L25" s="9">
        <f t="shared" ref="L25" si="14">SUM(L26:L31)</f>
        <v>0</v>
      </c>
      <c r="M25" s="92" t="s">
        <v>519</v>
      </c>
    </row>
    <row r="26" spans="1:13" x14ac:dyDescent="0.25">
      <c r="A26" s="4"/>
      <c r="B26" s="4" t="s">
        <v>108</v>
      </c>
      <c r="C26" s="8">
        <v>675</v>
      </c>
      <c r="D26" s="9">
        <v>328.21</v>
      </c>
      <c r="E26" s="8">
        <v>0</v>
      </c>
      <c r="F26" s="9">
        <v>0</v>
      </c>
      <c r="G26" s="10"/>
      <c r="H26" s="8">
        <v>0</v>
      </c>
      <c r="I26" s="8">
        <v>0</v>
      </c>
      <c r="J26" s="8">
        <v>0</v>
      </c>
      <c r="K26" s="8">
        <v>0</v>
      </c>
      <c r="L26" s="9">
        <v>0</v>
      </c>
      <c r="M26" s="92" t="s">
        <v>519</v>
      </c>
    </row>
    <row r="27" spans="1:13" x14ac:dyDescent="0.25">
      <c r="A27" s="4"/>
      <c r="B27" s="4" t="s">
        <v>109</v>
      </c>
      <c r="C27" s="8">
        <v>6795</v>
      </c>
      <c r="D27" s="9">
        <v>4360.1099999999997</v>
      </c>
      <c r="E27" s="8">
        <v>0</v>
      </c>
      <c r="F27" s="9">
        <v>0</v>
      </c>
      <c r="G27" s="10"/>
      <c r="H27" s="8">
        <v>0</v>
      </c>
      <c r="I27" s="8">
        <v>0</v>
      </c>
      <c r="J27" s="8">
        <v>0</v>
      </c>
      <c r="K27" s="8">
        <v>0</v>
      </c>
      <c r="L27" s="9">
        <v>0</v>
      </c>
      <c r="M27" s="92" t="s">
        <v>519</v>
      </c>
    </row>
    <row r="28" spans="1:13" x14ac:dyDescent="0.25">
      <c r="A28" s="4"/>
      <c r="B28" s="4" t="s">
        <v>110</v>
      </c>
      <c r="C28" s="8">
        <v>388</v>
      </c>
      <c r="D28" s="9">
        <v>291.02</v>
      </c>
      <c r="E28" s="8">
        <v>0</v>
      </c>
      <c r="F28" s="9">
        <v>0</v>
      </c>
      <c r="G28" s="10"/>
      <c r="H28" s="8">
        <v>0</v>
      </c>
      <c r="I28" s="8">
        <v>0</v>
      </c>
      <c r="J28" s="8">
        <v>0</v>
      </c>
      <c r="K28" s="8">
        <v>0</v>
      </c>
      <c r="L28" s="9">
        <v>0</v>
      </c>
      <c r="M28" s="92" t="s">
        <v>519</v>
      </c>
    </row>
    <row r="29" spans="1:13" x14ac:dyDescent="0.25">
      <c r="A29" s="4"/>
      <c r="B29" s="4" t="s">
        <v>111</v>
      </c>
      <c r="C29" s="8">
        <v>1456</v>
      </c>
      <c r="D29" s="9">
        <v>934.22</v>
      </c>
      <c r="E29" s="8">
        <v>0</v>
      </c>
      <c r="F29" s="9">
        <v>0</v>
      </c>
      <c r="G29" s="10"/>
      <c r="H29" s="8">
        <v>0</v>
      </c>
      <c r="I29" s="8">
        <v>0</v>
      </c>
      <c r="J29" s="8">
        <v>0</v>
      </c>
      <c r="K29" s="8">
        <v>0</v>
      </c>
      <c r="L29" s="9">
        <v>0</v>
      </c>
      <c r="M29" s="92" t="s">
        <v>519</v>
      </c>
    </row>
    <row r="30" spans="1:13" x14ac:dyDescent="0.25">
      <c r="A30" s="4"/>
      <c r="B30" s="4" t="s">
        <v>112</v>
      </c>
      <c r="C30" s="8">
        <v>485</v>
      </c>
      <c r="D30" s="9">
        <v>311.3</v>
      </c>
      <c r="E30" s="8">
        <v>0</v>
      </c>
      <c r="F30" s="9">
        <v>0</v>
      </c>
      <c r="G30" s="10"/>
      <c r="H30" s="8">
        <v>0</v>
      </c>
      <c r="I30" s="8">
        <v>0</v>
      </c>
      <c r="J30" s="8">
        <v>0</v>
      </c>
      <c r="K30" s="8">
        <v>0</v>
      </c>
      <c r="L30" s="9">
        <v>0</v>
      </c>
      <c r="M30" s="92" t="s">
        <v>519</v>
      </c>
    </row>
    <row r="31" spans="1:13" x14ac:dyDescent="0.25">
      <c r="A31" s="4"/>
      <c r="B31" s="4" t="s">
        <v>113</v>
      </c>
      <c r="C31" s="8">
        <v>2305</v>
      </c>
      <c r="D31" s="9">
        <v>1479.22</v>
      </c>
      <c r="E31" s="8">
        <v>0</v>
      </c>
      <c r="F31" s="9">
        <v>0</v>
      </c>
      <c r="G31" s="10"/>
      <c r="H31" s="8">
        <v>0</v>
      </c>
      <c r="I31" s="8">
        <v>0</v>
      </c>
      <c r="J31" s="8">
        <v>0</v>
      </c>
      <c r="K31" s="8">
        <v>0</v>
      </c>
      <c r="L31" s="9">
        <v>0</v>
      </c>
      <c r="M31" s="92" t="s">
        <v>519</v>
      </c>
    </row>
    <row r="32" spans="1:13" x14ac:dyDescent="0.25">
      <c r="A32" s="4"/>
      <c r="B32" s="4" t="s">
        <v>114</v>
      </c>
      <c r="C32" s="8">
        <v>1023</v>
      </c>
      <c r="D32" s="9">
        <v>426.71</v>
      </c>
      <c r="E32" s="8">
        <v>0</v>
      </c>
      <c r="F32" s="9">
        <v>0</v>
      </c>
      <c r="G32" s="10"/>
      <c r="H32" s="8">
        <v>0</v>
      </c>
      <c r="I32" s="8">
        <v>0</v>
      </c>
      <c r="J32" s="8">
        <v>0</v>
      </c>
      <c r="K32" s="8">
        <v>0</v>
      </c>
      <c r="L32" s="9">
        <v>0</v>
      </c>
      <c r="M32" s="92" t="s">
        <v>519</v>
      </c>
    </row>
    <row r="33" spans="1:13" x14ac:dyDescent="0.25">
      <c r="A33" s="4"/>
      <c r="B33" s="4"/>
      <c r="C33" s="8"/>
      <c r="D33" s="9"/>
      <c r="E33" s="8"/>
      <c r="F33" s="9"/>
      <c r="G33" s="10"/>
      <c r="H33" s="8"/>
      <c r="I33" s="8"/>
      <c r="J33" s="8"/>
      <c r="K33" s="8"/>
      <c r="L33" s="9"/>
      <c r="M33" s="3"/>
    </row>
    <row r="34" spans="1:13" x14ac:dyDescent="0.25">
      <c r="A34" s="4"/>
      <c r="B34" s="4" t="s">
        <v>115</v>
      </c>
      <c r="C34" s="8">
        <f>C35+C38+C45+C52+C54+C56</f>
        <v>25052</v>
      </c>
      <c r="D34" s="9">
        <f>D35+D38+D45+D52+D54+D56</f>
        <v>28529.66</v>
      </c>
      <c r="E34" s="8">
        <f t="shared" ref="E34" si="15">E35+E38+E45+E52+E54+E56</f>
        <v>0</v>
      </c>
      <c r="F34" s="9">
        <f>F35+F38+F45+F52+F54+F56</f>
        <v>0</v>
      </c>
      <c r="G34" s="10"/>
      <c r="H34" s="8">
        <f t="shared" ref="H34:K34" si="16">H35+H38+H45+H52+H54+H56</f>
        <v>0</v>
      </c>
      <c r="I34" s="8">
        <f t="shared" si="16"/>
        <v>0</v>
      </c>
      <c r="J34" s="8">
        <f t="shared" si="16"/>
        <v>0</v>
      </c>
      <c r="K34" s="8">
        <f t="shared" si="16"/>
        <v>0</v>
      </c>
      <c r="L34" s="9">
        <f t="shared" ref="L34" si="17">L35+L38+L45+L52+L54+L56</f>
        <v>0</v>
      </c>
      <c r="M34" s="92" t="s">
        <v>519</v>
      </c>
    </row>
    <row r="35" spans="1:13" x14ac:dyDescent="0.25">
      <c r="A35" s="4"/>
      <c r="B35" s="4" t="s">
        <v>135</v>
      </c>
      <c r="C35" s="8">
        <f>SUM(C36:C37)</f>
        <v>770</v>
      </c>
      <c r="D35" s="9">
        <f>SUM(D36:D37)</f>
        <v>432.88</v>
      </c>
      <c r="E35" s="8">
        <f t="shared" ref="E35" si="18">SUM(E36:E37)</f>
        <v>0</v>
      </c>
      <c r="F35" s="9">
        <f>SUM(F36:F37)</f>
        <v>0</v>
      </c>
      <c r="G35" s="10"/>
      <c r="H35" s="8">
        <f t="shared" ref="H35:K35" si="19">SUM(H36:H37)</f>
        <v>0</v>
      </c>
      <c r="I35" s="8">
        <f t="shared" si="19"/>
        <v>0</v>
      </c>
      <c r="J35" s="8">
        <f t="shared" si="19"/>
        <v>0</v>
      </c>
      <c r="K35" s="8">
        <f t="shared" si="19"/>
        <v>0</v>
      </c>
      <c r="L35" s="9">
        <f t="shared" ref="L35" si="20">SUM(L36:L37)</f>
        <v>0</v>
      </c>
      <c r="M35" s="92" t="s">
        <v>519</v>
      </c>
    </row>
    <row r="36" spans="1:13" x14ac:dyDescent="0.25">
      <c r="A36" s="4"/>
      <c r="B36" s="4" t="s">
        <v>205</v>
      </c>
      <c r="C36" s="8">
        <v>480</v>
      </c>
      <c r="D36" s="9">
        <v>342.96</v>
      </c>
      <c r="E36" s="8">
        <v>0</v>
      </c>
      <c r="F36" s="9">
        <v>0</v>
      </c>
      <c r="G36" s="10"/>
      <c r="H36" s="8">
        <v>0</v>
      </c>
      <c r="I36" s="8">
        <v>0</v>
      </c>
      <c r="J36" s="8">
        <v>0</v>
      </c>
      <c r="K36" s="8">
        <v>0</v>
      </c>
      <c r="L36" s="9">
        <v>0</v>
      </c>
      <c r="M36" s="92" t="s">
        <v>519</v>
      </c>
    </row>
    <row r="37" spans="1:13" x14ac:dyDescent="0.25">
      <c r="A37" s="4" t="s">
        <v>136</v>
      </c>
      <c r="B37" s="4" t="s">
        <v>137</v>
      </c>
      <c r="C37" s="8">
        <v>290</v>
      </c>
      <c r="D37" s="9">
        <v>89.92</v>
      </c>
      <c r="E37" s="8">
        <v>0</v>
      </c>
      <c r="F37" s="9">
        <v>0</v>
      </c>
      <c r="G37" s="10"/>
      <c r="H37" s="8">
        <v>0</v>
      </c>
      <c r="I37" s="8">
        <v>0</v>
      </c>
      <c r="J37" s="8">
        <v>0</v>
      </c>
      <c r="K37" s="8">
        <v>0</v>
      </c>
      <c r="L37" s="9">
        <v>0</v>
      </c>
      <c r="M37" s="92" t="s">
        <v>519</v>
      </c>
    </row>
    <row r="38" spans="1:13" x14ac:dyDescent="0.25">
      <c r="A38" s="4"/>
      <c r="B38" s="4" t="s">
        <v>118</v>
      </c>
      <c r="C38" s="8">
        <f>SUM(C39:C44)</f>
        <v>13229</v>
      </c>
      <c r="D38" s="9">
        <f>SUM(D39:D44)</f>
        <v>5476.8200000000006</v>
      </c>
      <c r="E38" s="8">
        <f t="shared" ref="E38" si="21">SUM(E39:E44)</f>
        <v>0</v>
      </c>
      <c r="F38" s="9">
        <f>SUM(F39:F44)</f>
        <v>0</v>
      </c>
      <c r="G38" s="10"/>
      <c r="H38" s="8">
        <f t="shared" ref="H38:K38" si="22">SUM(H39:H44)</f>
        <v>0</v>
      </c>
      <c r="I38" s="8">
        <f t="shared" si="22"/>
        <v>0</v>
      </c>
      <c r="J38" s="8">
        <f t="shared" si="22"/>
        <v>0</v>
      </c>
      <c r="K38" s="8">
        <f t="shared" si="22"/>
        <v>0</v>
      </c>
      <c r="L38" s="9">
        <f t="shared" ref="L38" si="23">SUM(L39:L44)</f>
        <v>0</v>
      </c>
      <c r="M38" s="92" t="s">
        <v>519</v>
      </c>
    </row>
    <row r="39" spans="1:13" x14ac:dyDescent="0.25">
      <c r="A39" s="4"/>
      <c r="B39" s="4" t="s">
        <v>407</v>
      </c>
      <c r="C39" s="8">
        <v>0</v>
      </c>
      <c r="D39" s="9">
        <v>0</v>
      </c>
      <c r="E39" s="8">
        <v>0</v>
      </c>
      <c r="F39" s="9">
        <v>0</v>
      </c>
      <c r="G39" s="10"/>
      <c r="H39" s="8">
        <v>0</v>
      </c>
      <c r="I39" s="8">
        <v>0</v>
      </c>
      <c r="J39" s="8">
        <v>0</v>
      </c>
      <c r="K39" s="8">
        <v>0</v>
      </c>
      <c r="L39" s="9">
        <v>0</v>
      </c>
      <c r="M39" s="92" t="s">
        <v>519</v>
      </c>
    </row>
    <row r="40" spans="1:13" x14ac:dyDescent="0.25">
      <c r="A40" s="4"/>
      <c r="B40" s="4" t="s">
        <v>408</v>
      </c>
      <c r="C40" s="8">
        <v>0</v>
      </c>
      <c r="D40" s="9">
        <v>0</v>
      </c>
      <c r="E40" s="8">
        <v>0</v>
      </c>
      <c r="F40" s="9">
        <v>0</v>
      </c>
      <c r="G40" s="10"/>
      <c r="H40" s="8">
        <v>0</v>
      </c>
      <c r="I40" s="8">
        <v>0</v>
      </c>
      <c r="J40" s="8">
        <v>0</v>
      </c>
      <c r="K40" s="8">
        <v>0</v>
      </c>
      <c r="L40" s="9">
        <v>0</v>
      </c>
      <c r="M40" s="92" t="s">
        <v>519</v>
      </c>
    </row>
    <row r="41" spans="1:13" x14ac:dyDescent="0.25">
      <c r="A41" s="4"/>
      <c r="B41" s="4" t="s">
        <v>141</v>
      </c>
      <c r="C41" s="8">
        <v>785</v>
      </c>
      <c r="D41" s="9">
        <v>194.6</v>
      </c>
      <c r="E41" s="8">
        <v>0</v>
      </c>
      <c r="F41" s="9">
        <v>0</v>
      </c>
      <c r="G41" s="10"/>
      <c r="H41" s="8">
        <v>0</v>
      </c>
      <c r="I41" s="8">
        <v>0</v>
      </c>
      <c r="J41" s="8">
        <v>0</v>
      </c>
      <c r="K41" s="8">
        <v>0</v>
      </c>
      <c r="L41" s="9">
        <v>0</v>
      </c>
      <c r="M41" s="92" t="s">
        <v>519</v>
      </c>
    </row>
    <row r="42" spans="1:13" x14ac:dyDescent="0.25">
      <c r="A42" s="4"/>
      <c r="B42" s="4" t="s">
        <v>142</v>
      </c>
      <c r="C42" s="8">
        <v>17</v>
      </c>
      <c r="D42" s="9">
        <v>0</v>
      </c>
      <c r="E42" s="8">
        <v>0</v>
      </c>
      <c r="F42" s="9">
        <v>0</v>
      </c>
      <c r="G42" s="10"/>
      <c r="H42" s="8">
        <v>0</v>
      </c>
      <c r="I42" s="8">
        <v>0</v>
      </c>
      <c r="J42" s="8">
        <v>0</v>
      </c>
      <c r="K42" s="8">
        <v>0</v>
      </c>
      <c r="L42" s="9">
        <v>0</v>
      </c>
      <c r="M42" s="92" t="s">
        <v>519</v>
      </c>
    </row>
    <row r="43" spans="1:13" x14ac:dyDescent="0.25">
      <c r="A43" s="4"/>
      <c r="B43" s="4" t="s">
        <v>143</v>
      </c>
      <c r="C43" s="8">
        <v>147</v>
      </c>
      <c r="D43" s="9">
        <v>0</v>
      </c>
      <c r="E43" s="8">
        <v>0</v>
      </c>
      <c r="F43" s="9">
        <v>0</v>
      </c>
      <c r="G43" s="10"/>
      <c r="H43" s="8">
        <v>0</v>
      </c>
      <c r="I43" s="8">
        <v>0</v>
      </c>
      <c r="J43" s="8">
        <v>0</v>
      </c>
      <c r="K43" s="8">
        <v>0</v>
      </c>
      <c r="L43" s="9">
        <v>0</v>
      </c>
      <c r="M43" s="92" t="s">
        <v>519</v>
      </c>
    </row>
    <row r="44" spans="1:13" x14ac:dyDescent="0.25">
      <c r="A44" s="4"/>
      <c r="B44" s="4" t="s">
        <v>265</v>
      </c>
      <c r="C44" s="8">
        <v>12280</v>
      </c>
      <c r="D44" s="9">
        <v>5282.22</v>
      </c>
      <c r="E44" s="8">
        <v>0</v>
      </c>
      <c r="F44" s="9">
        <v>0</v>
      </c>
      <c r="G44" s="10"/>
      <c r="H44" s="8">
        <v>0</v>
      </c>
      <c r="I44" s="8">
        <v>0</v>
      </c>
      <c r="J44" s="8">
        <v>0</v>
      </c>
      <c r="K44" s="8">
        <v>0</v>
      </c>
      <c r="L44" s="9">
        <v>0</v>
      </c>
      <c r="M44" s="92" t="s">
        <v>519</v>
      </c>
    </row>
    <row r="45" spans="1:13" x14ac:dyDescent="0.25">
      <c r="A45" s="4"/>
      <c r="B45" s="4" t="s">
        <v>207</v>
      </c>
      <c r="C45" s="8">
        <f>SUM(C46:C51)</f>
        <v>972</v>
      </c>
      <c r="D45" s="9">
        <f>SUM(D46:D51)</f>
        <v>1029.3300000000002</v>
      </c>
      <c r="E45" s="8">
        <f t="shared" ref="E45" si="24">SUM(E46:E51)</f>
        <v>0</v>
      </c>
      <c r="F45" s="9">
        <f>SUM(F46:F51)</f>
        <v>0</v>
      </c>
      <c r="G45" s="10"/>
      <c r="H45" s="8">
        <f t="shared" ref="H45:K45" si="25">SUM(H46:H51)</f>
        <v>0</v>
      </c>
      <c r="I45" s="8">
        <f t="shared" si="25"/>
        <v>0</v>
      </c>
      <c r="J45" s="8">
        <f t="shared" si="25"/>
        <v>0</v>
      </c>
      <c r="K45" s="8">
        <f t="shared" si="25"/>
        <v>0</v>
      </c>
      <c r="L45" s="9">
        <f t="shared" ref="L45" si="26">SUM(L46:L51)</f>
        <v>0</v>
      </c>
      <c r="M45" s="92" t="s">
        <v>519</v>
      </c>
    </row>
    <row r="46" spans="1:13" x14ac:dyDescent="0.25">
      <c r="A46" s="4"/>
      <c r="B46" s="4" t="s">
        <v>208</v>
      </c>
      <c r="C46" s="8">
        <v>500</v>
      </c>
      <c r="D46" s="9">
        <v>79.98</v>
      </c>
      <c r="E46" s="8">
        <v>0</v>
      </c>
      <c r="F46" s="9">
        <v>0</v>
      </c>
      <c r="G46" s="10"/>
      <c r="H46" s="8">
        <v>0</v>
      </c>
      <c r="I46" s="8">
        <v>0</v>
      </c>
      <c r="J46" s="8">
        <v>0</v>
      </c>
      <c r="K46" s="8">
        <v>0</v>
      </c>
      <c r="L46" s="9">
        <v>0</v>
      </c>
      <c r="M46" s="92" t="s">
        <v>519</v>
      </c>
    </row>
    <row r="47" spans="1:13" x14ac:dyDescent="0.25">
      <c r="A47" s="4"/>
      <c r="B47" s="4" t="s">
        <v>238</v>
      </c>
      <c r="C47" s="8">
        <v>469</v>
      </c>
      <c r="D47" s="9">
        <v>24.6</v>
      </c>
      <c r="E47" s="8">
        <v>0</v>
      </c>
      <c r="F47" s="9">
        <v>0</v>
      </c>
      <c r="G47" s="10"/>
      <c r="H47" s="8">
        <v>0</v>
      </c>
      <c r="I47" s="8">
        <v>0</v>
      </c>
      <c r="J47" s="8">
        <v>0</v>
      </c>
      <c r="K47" s="8">
        <v>0</v>
      </c>
      <c r="L47" s="9">
        <v>0</v>
      </c>
      <c r="M47" s="92" t="s">
        <v>519</v>
      </c>
    </row>
    <row r="48" spans="1:13" x14ac:dyDescent="0.25">
      <c r="A48" s="4"/>
      <c r="B48" s="4" t="s">
        <v>239</v>
      </c>
      <c r="C48" s="8">
        <v>0</v>
      </c>
      <c r="D48" s="9">
        <v>189.6</v>
      </c>
      <c r="E48" s="8">
        <v>0</v>
      </c>
      <c r="F48" s="9">
        <v>0</v>
      </c>
      <c r="G48" s="10"/>
      <c r="H48" s="8">
        <v>0</v>
      </c>
      <c r="I48" s="8">
        <v>0</v>
      </c>
      <c r="J48" s="8">
        <v>0</v>
      </c>
      <c r="K48" s="8">
        <v>0</v>
      </c>
      <c r="L48" s="9">
        <v>0</v>
      </c>
      <c r="M48" s="92" t="s">
        <v>519</v>
      </c>
    </row>
    <row r="49" spans="1:13" x14ac:dyDescent="0.25">
      <c r="A49" s="4"/>
      <c r="B49" s="4" t="s">
        <v>409</v>
      </c>
      <c r="C49" s="8">
        <v>0</v>
      </c>
      <c r="D49" s="9">
        <v>732.45</v>
      </c>
      <c r="E49" s="8">
        <v>0</v>
      </c>
      <c r="F49" s="9">
        <v>0</v>
      </c>
      <c r="G49" s="10"/>
      <c r="H49" s="8">
        <v>0</v>
      </c>
      <c r="I49" s="8">
        <v>0</v>
      </c>
      <c r="J49" s="8">
        <v>0</v>
      </c>
      <c r="K49" s="8">
        <v>0</v>
      </c>
      <c r="L49" s="9">
        <v>0</v>
      </c>
      <c r="M49" s="92" t="s">
        <v>519</v>
      </c>
    </row>
    <row r="50" spans="1:13" x14ac:dyDescent="0.25">
      <c r="A50" s="4"/>
      <c r="B50" s="4" t="s">
        <v>240</v>
      </c>
      <c r="C50" s="8">
        <v>3</v>
      </c>
      <c r="D50" s="9">
        <v>2.7</v>
      </c>
      <c r="E50" s="8">
        <v>0</v>
      </c>
      <c r="F50" s="9">
        <v>0</v>
      </c>
      <c r="G50" s="10"/>
      <c r="H50" s="8">
        <v>0</v>
      </c>
      <c r="I50" s="8">
        <v>0</v>
      </c>
      <c r="J50" s="8">
        <v>0</v>
      </c>
      <c r="K50" s="8">
        <v>0</v>
      </c>
      <c r="L50" s="9">
        <v>0</v>
      </c>
      <c r="M50" s="92" t="s">
        <v>519</v>
      </c>
    </row>
    <row r="51" spans="1:13" x14ac:dyDescent="0.25">
      <c r="A51" s="4"/>
      <c r="B51" s="4" t="s">
        <v>241</v>
      </c>
      <c r="C51" s="8">
        <v>0</v>
      </c>
      <c r="D51" s="9">
        <v>0</v>
      </c>
      <c r="E51" s="8">
        <v>0</v>
      </c>
      <c r="F51" s="9">
        <v>0</v>
      </c>
      <c r="G51" s="10"/>
      <c r="H51" s="8">
        <v>0</v>
      </c>
      <c r="I51" s="8">
        <v>0</v>
      </c>
      <c r="J51" s="8">
        <v>0</v>
      </c>
      <c r="K51" s="8">
        <v>0</v>
      </c>
      <c r="L51" s="9">
        <v>0</v>
      </c>
      <c r="M51" s="92" t="s">
        <v>519</v>
      </c>
    </row>
    <row r="52" spans="1:13" x14ac:dyDescent="0.25">
      <c r="A52" s="4"/>
      <c r="B52" s="4" t="s">
        <v>144</v>
      </c>
      <c r="C52" s="8">
        <f>SUM(C53:C53)</f>
        <v>58</v>
      </c>
      <c r="D52" s="9">
        <f>SUM(D53:D53)</f>
        <v>68.58</v>
      </c>
      <c r="E52" s="8">
        <f t="shared" ref="E52" si="27">SUM(E53:E53)</f>
        <v>0</v>
      </c>
      <c r="F52" s="9">
        <f>SUM(F53:F53)</f>
        <v>0</v>
      </c>
      <c r="G52" s="10"/>
      <c r="H52" s="8">
        <f t="shared" ref="H52:L52" si="28">SUM(H53:H53)</f>
        <v>0</v>
      </c>
      <c r="I52" s="8">
        <f t="shared" si="28"/>
        <v>0</v>
      </c>
      <c r="J52" s="8">
        <f t="shared" si="28"/>
        <v>0</v>
      </c>
      <c r="K52" s="8">
        <f t="shared" si="28"/>
        <v>0</v>
      </c>
      <c r="L52" s="9">
        <f t="shared" si="28"/>
        <v>0</v>
      </c>
      <c r="M52" s="92" t="s">
        <v>519</v>
      </c>
    </row>
    <row r="53" spans="1:13" x14ac:dyDescent="0.25">
      <c r="A53" s="4"/>
      <c r="B53" s="4" t="s">
        <v>146</v>
      </c>
      <c r="C53" s="8">
        <v>58</v>
      </c>
      <c r="D53" s="9">
        <v>68.58</v>
      </c>
      <c r="E53" s="8">
        <v>0</v>
      </c>
      <c r="F53" s="9">
        <v>0</v>
      </c>
      <c r="G53" s="10"/>
      <c r="H53" s="8">
        <v>0</v>
      </c>
      <c r="I53" s="8">
        <v>0</v>
      </c>
      <c r="J53" s="8">
        <v>0</v>
      </c>
      <c r="K53" s="8">
        <v>0</v>
      </c>
      <c r="L53" s="9">
        <v>0</v>
      </c>
      <c r="M53" s="92" t="s">
        <v>519</v>
      </c>
    </row>
    <row r="54" spans="1:13" x14ac:dyDescent="0.25">
      <c r="A54" s="4"/>
      <c r="B54" s="4" t="s">
        <v>212</v>
      </c>
      <c r="C54" s="8">
        <f>C55</f>
        <v>3751</v>
      </c>
      <c r="D54" s="9">
        <f>D55</f>
        <v>2188.1999999999998</v>
      </c>
      <c r="E54" s="8">
        <f t="shared" ref="E54" si="29">E55</f>
        <v>0</v>
      </c>
      <c r="F54" s="9">
        <f>F55</f>
        <v>0</v>
      </c>
      <c r="G54" s="10"/>
      <c r="H54" s="8">
        <f t="shared" ref="H54:L54" si="30">H55</f>
        <v>0</v>
      </c>
      <c r="I54" s="8">
        <f t="shared" si="30"/>
        <v>0</v>
      </c>
      <c r="J54" s="8">
        <f t="shared" si="30"/>
        <v>0</v>
      </c>
      <c r="K54" s="8">
        <f t="shared" si="30"/>
        <v>0</v>
      </c>
      <c r="L54" s="9">
        <f t="shared" si="30"/>
        <v>0</v>
      </c>
      <c r="M54" s="92" t="s">
        <v>519</v>
      </c>
    </row>
    <row r="55" spans="1:13" x14ac:dyDescent="0.25">
      <c r="A55" s="4"/>
      <c r="B55" s="4" t="s">
        <v>213</v>
      </c>
      <c r="C55" s="8">
        <v>3751</v>
      </c>
      <c r="D55" s="9">
        <v>2188.1999999999998</v>
      </c>
      <c r="E55" s="8">
        <v>0</v>
      </c>
      <c r="F55" s="9">
        <v>0</v>
      </c>
      <c r="G55" s="10"/>
      <c r="H55" s="8">
        <v>0</v>
      </c>
      <c r="I55" s="8">
        <v>0</v>
      </c>
      <c r="J55" s="8">
        <v>0</v>
      </c>
      <c r="K55" s="8">
        <v>0</v>
      </c>
      <c r="L55" s="9">
        <v>0</v>
      </c>
      <c r="M55" s="92" t="s">
        <v>519</v>
      </c>
    </row>
    <row r="56" spans="1:13" x14ac:dyDescent="0.25">
      <c r="A56" s="4"/>
      <c r="B56" s="4" t="s">
        <v>120</v>
      </c>
      <c r="C56" s="8">
        <f>SUM(C57:C65)</f>
        <v>6272</v>
      </c>
      <c r="D56" s="9">
        <f>SUM(D57:D65)</f>
        <v>19333.849999999999</v>
      </c>
      <c r="E56" s="8">
        <f t="shared" ref="E56" si="31">SUM(E57:E64)</f>
        <v>0</v>
      </c>
      <c r="F56" s="9">
        <f>SUM(F57:F65)</f>
        <v>0</v>
      </c>
      <c r="G56" s="10"/>
      <c r="H56" s="8">
        <f t="shared" ref="H56:K56" si="32">SUM(H57:H64)</f>
        <v>0</v>
      </c>
      <c r="I56" s="8">
        <f t="shared" si="32"/>
        <v>0</v>
      </c>
      <c r="J56" s="8">
        <f t="shared" si="32"/>
        <v>0</v>
      </c>
      <c r="K56" s="8">
        <f t="shared" si="32"/>
        <v>0</v>
      </c>
      <c r="L56" s="9">
        <f t="shared" ref="L56" si="33">SUM(L57:L64)</f>
        <v>0</v>
      </c>
      <c r="M56" s="92" t="s">
        <v>519</v>
      </c>
    </row>
    <row r="57" spans="1:13" x14ac:dyDescent="0.25">
      <c r="A57" s="4"/>
      <c r="B57" s="4" t="s">
        <v>410</v>
      </c>
      <c r="C57" s="8">
        <v>139</v>
      </c>
      <c r="D57" s="9">
        <v>0</v>
      </c>
      <c r="E57" s="8">
        <v>0</v>
      </c>
      <c r="F57" s="9">
        <v>0</v>
      </c>
      <c r="G57" s="10"/>
      <c r="H57" s="8">
        <v>0</v>
      </c>
      <c r="I57" s="8">
        <v>0</v>
      </c>
      <c r="J57" s="8">
        <v>0</v>
      </c>
      <c r="K57" s="8">
        <v>0</v>
      </c>
      <c r="L57" s="9">
        <v>0</v>
      </c>
      <c r="M57" s="92" t="s">
        <v>519</v>
      </c>
    </row>
    <row r="58" spans="1:13" x14ac:dyDescent="0.25">
      <c r="A58" s="4"/>
      <c r="B58" s="4" t="s">
        <v>147</v>
      </c>
      <c r="C58" s="8">
        <v>261</v>
      </c>
      <c r="D58" s="9">
        <v>26.49</v>
      </c>
      <c r="E58" s="8">
        <v>0</v>
      </c>
      <c r="F58" s="9">
        <v>0</v>
      </c>
      <c r="G58" s="10"/>
      <c r="H58" s="8">
        <v>0</v>
      </c>
      <c r="I58" s="8">
        <v>0</v>
      </c>
      <c r="J58" s="8">
        <v>0</v>
      </c>
      <c r="K58" s="8">
        <v>0</v>
      </c>
      <c r="L58" s="9">
        <v>0</v>
      </c>
      <c r="M58" s="92" t="s">
        <v>519</v>
      </c>
    </row>
    <row r="59" spans="1:13" x14ac:dyDescent="0.25">
      <c r="A59" s="4"/>
      <c r="B59" s="4" t="s">
        <v>148</v>
      </c>
      <c r="C59" s="8">
        <v>14</v>
      </c>
      <c r="D59" s="9">
        <v>0</v>
      </c>
      <c r="E59" s="8">
        <v>0</v>
      </c>
      <c r="F59" s="9">
        <v>0</v>
      </c>
      <c r="G59" s="10"/>
      <c r="H59" s="8">
        <v>0</v>
      </c>
      <c r="I59" s="8">
        <v>0</v>
      </c>
      <c r="J59" s="8">
        <v>0</v>
      </c>
      <c r="K59" s="8">
        <v>0</v>
      </c>
      <c r="L59" s="9">
        <v>0</v>
      </c>
      <c r="M59" s="92" t="s">
        <v>519</v>
      </c>
    </row>
    <row r="60" spans="1:13" x14ac:dyDescent="0.25">
      <c r="A60" s="4"/>
      <c r="B60" s="4" t="s">
        <v>149</v>
      </c>
      <c r="C60" s="8">
        <v>86</v>
      </c>
      <c r="D60" s="9">
        <v>16</v>
      </c>
      <c r="E60" s="8">
        <v>0</v>
      </c>
      <c r="F60" s="9">
        <v>0</v>
      </c>
      <c r="G60" s="10"/>
      <c r="H60" s="8">
        <v>0</v>
      </c>
      <c r="I60" s="8">
        <v>0</v>
      </c>
      <c r="J60" s="8">
        <v>0</v>
      </c>
      <c r="K60" s="8">
        <v>0</v>
      </c>
      <c r="L60" s="9">
        <v>0</v>
      </c>
      <c r="M60" s="92" t="s">
        <v>519</v>
      </c>
    </row>
    <row r="61" spans="1:13" x14ac:dyDescent="0.25">
      <c r="A61" s="4"/>
      <c r="B61" s="4" t="s">
        <v>122</v>
      </c>
      <c r="C61" s="8">
        <v>4736</v>
      </c>
      <c r="D61" s="9">
        <v>2253.65</v>
      </c>
      <c r="E61" s="8">
        <v>0</v>
      </c>
      <c r="F61" s="9">
        <v>0</v>
      </c>
      <c r="G61" s="10"/>
      <c r="H61" s="8">
        <v>0</v>
      </c>
      <c r="I61" s="8">
        <v>0</v>
      </c>
      <c r="J61" s="8">
        <v>0</v>
      </c>
      <c r="K61" s="8">
        <v>0</v>
      </c>
      <c r="L61" s="9">
        <v>0</v>
      </c>
      <c r="M61" s="92" t="s">
        <v>519</v>
      </c>
    </row>
    <row r="62" spans="1:13" x14ac:dyDescent="0.25">
      <c r="A62" s="4"/>
      <c r="B62" s="4" t="s">
        <v>230</v>
      </c>
      <c r="C62" s="8">
        <v>188</v>
      </c>
      <c r="D62" s="9">
        <v>23.9</v>
      </c>
      <c r="E62" s="8">
        <v>0</v>
      </c>
      <c r="F62" s="9">
        <v>0</v>
      </c>
      <c r="G62" s="10"/>
      <c r="H62" s="8">
        <v>0</v>
      </c>
      <c r="I62" s="8">
        <v>0</v>
      </c>
      <c r="J62" s="8">
        <v>0</v>
      </c>
      <c r="K62" s="8">
        <v>0</v>
      </c>
      <c r="L62" s="9">
        <v>0</v>
      </c>
      <c r="M62" s="92" t="s">
        <v>519</v>
      </c>
    </row>
    <row r="63" spans="1:13" x14ac:dyDescent="0.25">
      <c r="A63" s="4"/>
      <c r="B63" s="4" t="s">
        <v>152</v>
      </c>
      <c r="C63" s="8">
        <v>642</v>
      </c>
      <c r="D63" s="9">
        <v>291.91000000000003</v>
      </c>
      <c r="E63" s="8">
        <v>0</v>
      </c>
      <c r="F63" s="9">
        <v>0</v>
      </c>
      <c r="G63" s="10"/>
      <c r="H63" s="8">
        <v>0</v>
      </c>
      <c r="I63" s="8">
        <v>0</v>
      </c>
      <c r="J63" s="8">
        <v>0</v>
      </c>
      <c r="K63" s="8">
        <v>0</v>
      </c>
      <c r="L63" s="9">
        <v>0</v>
      </c>
      <c r="M63" s="92" t="s">
        <v>519</v>
      </c>
    </row>
    <row r="64" spans="1:13" x14ac:dyDescent="0.25">
      <c r="A64" s="4"/>
      <c r="B64" s="4" t="s">
        <v>231</v>
      </c>
      <c r="C64" s="8">
        <v>206</v>
      </c>
      <c r="D64" s="9">
        <v>81.900000000000006</v>
      </c>
      <c r="E64" s="8">
        <v>0</v>
      </c>
      <c r="F64" s="9">
        <v>0</v>
      </c>
      <c r="G64" s="10"/>
      <c r="H64" s="8">
        <v>0</v>
      </c>
      <c r="I64" s="8">
        <v>0</v>
      </c>
      <c r="J64" s="8">
        <v>0</v>
      </c>
      <c r="K64" s="8">
        <v>0</v>
      </c>
      <c r="L64" s="9">
        <v>0</v>
      </c>
      <c r="M64" s="92" t="s">
        <v>519</v>
      </c>
    </row>
    <row r="65" spans="1:13" x14ac:dyDescent="0.25">
      <c r="A65" s="4"/>
      <c r="B65" s="4" t="s">
        <v>157</v>
      </c>
      <c r="C65" s="8">
        <v>0</v>
      </c>
      <c r="D65" s="9">
        <v>16640</v>
      </c>
      <c r="E65" s="8">
        <v>0</v>
      </c>
      <c r="F65" s="9">
        <v>0</v>
      </c>
      <c r="G65" s="10"/>
      <c r="H65" s="8">
        <v>0</v>
      </c>
      <c r="I65" s="8">
        <v>0</v>
      </c>
      <c r="J65" s="8">
        <v>0</v>
      </c>
      <c r="K65" s="8">
        <v>0</v>
      </c>
      <c r="L65" s="9">
        <v>0</v>
      </c>
      <c r="M65" s="92" t="s">
        <v>519</v>
      </c>
    </row>
    <row r="66" spans="1:13" x14ac:dyDescent="0.25">
      <c r="A66" s="4"/>
      <c r="B66" s="4"/>
      <c r="C66" s="8"/>
      <c r="D66" s="9"/>
      <c r="E66" s="8"/>
      <c r="F66" s="8"/>
      <c r="G66" s="10"/>
      <c r="H66" s="8"/>
      <c r="I66" s="8"/>
      <c r="J66" s="8"/>
      <c r="K66" s="8"/>
      <c r="L66" s="9"/>
      <c r="M66" s="3"/>
    </row>
    <row r="67" spans="1:13" x14ac:dyDescent="0.25">
      <c r="A67" s="4"/>
      <c r="B67" s="4" t="s">
        <v>124</v>
      </c>
      <c r="C67" s="8">
        <f>C68</f>
        <v>0</v>
      </c>
      <c r="D67" s="9">
        <f>D68</f>
        <v>14320.5</v>
      </c>
      <c r="E67" s="8">
        <f t="shared" ref="E67" si="34">E68</f>
        <v>0</v>
      </c>
      <c r="F67" s="9">
        <f>F68</f>
        <v>0</v>
      </c>
      <c r="G67" s="10"/>
      <c r="H67" s="8">
        <f t="shared" ref="H67:L67" si="35">H68</f>
        <v>0</v>
      </c>
      <c r="I67" s="8">
        <f t="shared" si="35"/>
        <v>0</v>
      </c>
      <c r="J67" s="8">
        <f t="shared" si="35"/>
        <v>0</v>
      </c>
      <c r="K67" s="8">
        <f t="shared" si="35"/>
        <v>0</v>
      </c>
      <c r="L67" s="9">
        <f t="shared" si="35"/>
        <v>0</v>
      </c>
      <c r="M67" s="92" t="s">
        <v>519</v>
      </c>
    </row>
    <row r="68" spans="1:13" x14ac:dyDescent="0.25">
      <c r="A68" s="4"/>
      <c r="B68" s="4" t="s">
        <v>125</v>
      </c>
      <c r="C68" s="8">
        <f>SUM(C69:C71)</f>
        <v>0</v>
      </c>
      <c r="D68" s="9">
        <f>SUM(D69:D71)</f>
        <v>14320.5</v>
      </c>
      <c r="E68" s="8">
        <f t="shared" ref="E68" si="36">SUM(E69:E71)</f>
        <v>0</v>
      </c>
      <c r="F68" s="9">
        <f>SUM(F69:F71)</f>
        <v>0</v>
      </c>
      <c r="G68" s="10"/>
      <c r="H68" s="8">
        <f t="shared" ref="H68:K68" si="37">SUM(H69:H71)</f>
        <v>0</v>
      </c>
      <c r="I68" s="8">
        <f t="shared" si="37"/>
        <v>0</v>
      </c>
      <c r="J68" s="8">
        <f t="shared" si="37"/>
        <v>0</v>
      </c>
      <c r="K68" s="8">
        <f t="shared" si="37"/>
        <v>0</v>
      </c>
      <c r="L68" s="9">
        <f t="shared" ref="L68" si="38">SUM(L69:L71)</f>
        <v>0</v>
      </c>
      <c r="M68" s="92" t="s">
        <v>519</v>
      </c>
    </row>
    <row r="69" spans="1:13" x14ac:dyDescent="0.25">
      <c r="A69" s="4"/>
      <c r="B69" s="4" t="s">
        <v>411</v>
      </c>
      <c r="C69" s="8">
        <v>0</v>
      </c>
      <c r="D69" s="9">
        <v>14140.3</v>
      </c>
      <c r="E69" s="8">
        <v>0</v>
      </c>
      <c r="F69" s="9">
        <v>0</v>
      </c>
      <c r="G69" s="10"/>
      <c r="H69" s="8">
        <v>0</v>
      </c>
      <c r="I69" s="8">
        <v>0</v>
      </c>
      <c r="J69" s="8">
        <v>0</v>
      </c>
      <c r="K69" s="8">
        <v>0</v>
      </c>
      <c r="L69" s="9">
        <v>0</v>
      </c>
      <c r="M69" s="92" t="s">
        <v>519</v>
      </c>
    </row>
    <row r="70" spans="1:13" x14ac:dyDescent="0.25">
      <c r="A70" s="4"/>
      <c r="B70" s="4" t="s">
        <v>412</v>
      </c>
      <c r="C70" s="8">
        <v>0</v>
      </c>
      <c r="D70" s="9">
        <v>0</v>
      </c>
      <c r="E70" s="8">
        <v>0</v>
      </c>
      <c r="F70" s="9">
        <v>0</v>
      </c>
      <c r="G70" s="10"/>
      <c r="H70" s="8">
        <v>0</v>
      </c>
      <c r="I70" s="8">
        <v>0</v>
      </c>
      <c r="J70" s="8">
        <v>0</v>
      </c>
      <c r="K70" s="8">
        <v>0</v>
      </c>
      <c r="L70" s="9">
        <v>0</v>
      </c>
      <c r="M70" s="92" t="s">
        <v>519</v>
      </c>
    </row>
    <row r="71" spans="1:13" x14ac:dyDescent="0.25">
      <c r="A71" s="4"/>
      <c r="B71" s="4" t="s">
        <v>126</v>
      </c>
      <c r="C71" s="8">
        <v>0</v>
      </c>
      <c r="D71" s="9">
        <v>180.2</v>
      </c>
      <c r="E71" s="8">
        <v>0</v>
      </c>
      <c r="F71" s="9">
        <v>0</v>
      </c>
      <c r="G71" s="10"/>
      <c r="H71" s="8">
        <v>0</v>
      </c>
      <c r="I71" s="8">
        <v>0</v>
      </c>
      <c r="J71" s="8">
        <v>0</v>
      </c>
      <c r="K71" s="8">
        <v>0</v>
      </c>
      <c r="L71" s="9">
        <v>0</v>
      </c>
      <c r="M71" s="92" t="s">
        <v>519</v>
      </c>
    </row>
    <row r="72" spans="1:13" x14ac:dyDescent="0.25">
      <c r="A72" s="4"/>
      <c r="B72" s="4"/>
      <c r="C72" s="8"/>
      <c r="D72" s="8"/>
      <c r="E72" s="8"/>
      <c r="F72" s="8"/>
      <c r="G72" s="10"/>
      <c r="H72" s="8"/>
      <c r="I72" s="8"/>
      <c r="J72" s="8"/>
      <c r="K72" s="8"/>
      <c r="L72" s="8"/>
      <c r="M72" s="3"/>
    </row>
    <row r="73" spans="1:13" x14ac:dyDescent="0.25">
      <c r="A73" s="4"/>
      <c r="B73" s="4"/>
      <c r="C73" s="8"/>
      <c r="D73" s="8"/>
      <c r="E73" s="8"/>
      <c r="F73" s="8"/>
      <c r="G73" s="10"/>
      <c r="H73" s="8"/>
      <c r="I73" s="8"/>
      <c r="J73" s="8"/>
      <c r="K73" s="8"/>
      <c r="L73" s="8"/>
      <c r="M73" s="3"/>
    </row>
    <row r="74" spans="1:13" x14ac:dyDescent="0.25">
      <c r="A74" s="4"/>
      <c r="B74" s="4"/>
      <c r="C74" s="8"/>
      <c r="D74" s="8"/>
      <c r="E74" s="8"/>
      <c r="F74" s="8"/>
      <c r="G74" s="10"/>
      <c r="H74" s="8"/>
      <c r="I74" s="8"/>
      <c r="J74" s="8"/>
      <c r="K74" s="8"/>
      <c r="L74" s="8"/>
      <c r="M74" s="3"/>
    </row>
    <row r="75" spans="1:13" x14ac:dyDescent="0.25">
      <c r="A75" s="4"/>
      <c r="B75" s="4"/>
      <c r="C75" s="8"/>
      <c r="D75" s="8"/>
      <c r="E75" s="8"/>
      <c r="F75" s="8"/>
      <c r="G75" s="10"/>
      <c r="H75" s="8"/>
      <c r="I75" s="8"/>
      <c r="J75" s="8"/>
      <c r="K75" s="8"/>
      <c r="L75" s="8"/>
      <c r="M75" s="3"/>
    </row>
    <row r="76" spans="1:13" x14ac:dyDescent="0.25">
      <c r="A76" s="4"/>
      <c r="B76" s="4"/>
      <c r="C76" s="8"/>
      <c r="D76" s="8"/>
      <c r="E76" s="8"/>
      <c r="F76" s="8"/>
      <c r="G76" s="10"/>
      <c r="H76" s="8"/>
      <c r="I76" s="8"/>
      <c r="J76" s="8"/>
      <c r="K76" s="8"/>
      <c r="L76" s="8"/>
      <c r="M76" s="3"/>
    </row>
    <row r="77" spans="1:13" x14ac:dyDescent="0.25">
      <c r="A77" s="4"/>
      <c r="B77" s="4" t="s">
        <v>401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3"/>
    </row>
    <row r="78" spans="1:13" x14ac:dyDescent="0.25">
      <c r="A78" s="4"/>
      <c r="B78" s="4" t="s">
        <v>413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3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3"/>
    </row>
    <row r="80" spans="1:13" x14ac:dyDescent="0.25">
      <c r="A80" s="4" t="s">
        <v>403</v>
      </c>
      <c r="B80" s="4"/>
      <c r="C80" s="5" t="s">
        <v>3</v>
      </c>
      <c r="D80" s="5" t="s">
        <v>3</v>
      </c>
      <c r="E80" s="5" t="s">
        <v>4</v>
      </c>
      <c r="F80" s="118" t="s">
        <v>5</v>
      </c>
      <c r="G80" s="5" t="s">
        <v>6</v>
      </c>
      <c r="H80" s="5" t="s">
        <v>4</v>
      </c>
      <c r="I80" s="5" t="s">
        <v>7</v>
      </c>
      <c r="J80" s="5" t="s">
        <v>8</v>
      </c>
      <c r="K80" s="5" t="s">
        <v>9</v>
      </c>
      <c r="L80" s="5" t="s">
        <v>507</v>
      </c>
      <c r="M80" s="91" t="s">
        <v>508</v>
      </c>
    </row>
    <row r="81" spans="1:13" x14ac:dyDescent="0.25">
      <c r="A81" s="22" t="s">
        <v>404</v>
      </c>
      <c r="B81" s="4"/>
      <c r="C81" s="5">
        <v>2011</v>
      </c>
      <c r="D81" s="5">
        <v>2012</v>
      </c>
      <c r="E81" s="6">
        <v>2013</v>
      </c>
      <c r="F81" s="120"/>
      <c r="G81" s="5"/>
      <c r="H81" s="6">
        <v>2014</v>
      </c>
      <c r="I81" s="6">
        <v>2014</v>
      </c>
      <c r="J81" s="6">
        <v>2014</v>
      </c>
      <c r="K81" s="6">
        <v>2014</v>
      </c>
      <c r="L81" s="6">
        <v>2014</v>
      </c>
      <c r="M81" s="91" t="s">
        <v>509</v>
      </c>
    </row>
    <row r="82" spans="1:13" x14ac:dyDescent="0.25">
      <c r="A82" s="4" t="s">
        <v>405</v>
      </c>
      <c r="B82" s="4"/>
      <c r="C82" s="5" t="s">
        <v>11</v>
      </c>
      <c r="D82" s="5" t="s">
        <v>11</v>
      </c>
      <c r="E82" s="6" t="s">
        <v>11</v>
      </c>
      <c r="F82" s="5" t="s">
        <v>11</v>
      </c>
      <c r="G82" s="5"/>
      <c r="H82" s="6" t="s">
        <v>11</v>
      </c>
      <c r="I82" s="6" t="s">
        <v>11</v>
      </c>
      <c r="J82" s="6" t="s">
        <v>11</v>
      </c>
      <c r="K82" s="6" t="s">
        <v>11</v>
      </c>
      <c r="L82" s="93" t="s">
        <v>11</v>
      </c>
      <c r="M82" s="3"/>
    </row>
    <row r="83" spans="1:13" x14ac:dyDescent="0.25">
      <c r="A83" s="4" t="s">
        <v>414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3"/>
    </row>
    <row r="84" spans="1:13" x14ac:dyDescent="0.25">
      <c r="A84" s="4"/>
      <c r="B84" s="4" t="s">
        <v>102</v>
      </c>
      <c r="C84" s="8">
        <f>C85+C92+C104+C134</f>
        <v>147134</v>
      </c>
      <c r="D84" s="9">
        <f>D85+D92+D104+D134</f>
        <v>124520.42</v>
      </c>
      <c r="E84" s="8">
        <f t="shared" ref="E84" si="39">E85+E92+E104+E134</f>
        <v>136151</v>
      </c>
      <c r="F84" s="9">
        <f>F85+F92+F104+F134</f>
        <v>122572.63999999998</v>
      </c>
      <c r="G84" s="10"/>
      <c r="H84" s="8">
        <f t="shared" ref="H84:K84" si="40">H85+H92+H104+H134</f>
        <v>150402</v>
      </c>
      <c r="I84" s="8">
        <f t="shared" si="40"/>
        <v>159966.53</v>
      </c>
      <c r="J84" s="8">
        <f t="shared" si="40"/>
        <v>159966.53</v>
      </c>
      <c r="K84" s="8">
        <f t="shared" si="40"/>
        <v>158544.53</v>
      </c>
      <c r="L84" s="9">
        <f t="shared" ref="L84" si="41">L85+L92+L104+L134</f>
        <v>147201.49000000002</v>
      </c>
      <c r="M84" s="114">
        <f>L84/K84*100</f>
        <v>92.845517912223158</v>
      </c>
    </row>
    <row r="85" spans="1:13" x14ac:dyDescent="0.25">
      <c r="A85" s="4"/>
      <c r="B85" s="4" t="s">
        <v>103</v>
      </c>
      <c r="C85" s="8">
        <f>SUM(C86+C87+C90)</f>
        <v>92490</v>
      </c>
      <c r="D85" s="9">
        <f>SUM(D86+D87+D90)</f>
        <v>76308.66</v>
      </c>
      <c r="E85" s="8">
        <f t="shared" ref="E85" si="42">SUM(E86+E87+E90)</f>
        <v>83300</v>
      </c>
      <c r="F85" s="9">
        <f>SUM(F86+F87+F90)</f>
        <v>78458.009999999995</v>
      </c>
      <c r="G85" s="10"/>
      <c r="H85" s="8">
        <f t="shared" ref="H85:K85" si="43">SUM(H86+H87+H90)</f>
        <v>89585</v>
      </c>
      <c r="I85" s="8">
        <f t="shared" si="43"/>
        <v>89589</v>
      </c>
      <c r="J85" s="8">
        <f t="shared" si="43"/>
        <v>89589</v>
      </c>
      <c r="K85" s="8">
        <f t="shared" si="43"/>
        <v>89589</v>
      </c>
      <c r="L85" s="9">
        <f t="shared" ref="L85" si="44">SUM(L86+L87+L90)</f>
        <v>84715.6</v>
      </c>
      <c r="M85" s="114">
        <f t="shared" ref="M85:M90" si="45">L85/K85*100</f>
        <v>94.56026967596469</v>
      </c>
    </row>
    <row r="86" spans="1:13" x14ac:dyDescent="0.25">
      <c r="A86" s="4"/>
      <c r="B86" s="4" t="s">
        <v>104</v>
      </c>
      <c r="C86" s="8">
        <v>74567</v>
      </c>
      <c r="D86" s="9">
        <v>62746.87</v>
      </c>
      <c r="E86" s="8">
        <v>68300</v>
      </c>
      <c r="F86" s="9">
        <v>64624.63</v>
      </c>
      <c r="G86" s="10"/>
      <c r="H86" s="8">
        <v>73300</v>
      </c>
      <c r="I86" s="8">
        <v>73300</v>
      </c>
      <c r="J86" s="8">
        <v>73300</v>
      </c>
      <c r="K86" s="8">
        <v>73300</v>
      </c>
      <c r="L86" s="9">
        <v>69432.83</v>
      </c>
      <c r="M86" s="114">
        <f t="shared" si="45"/>
        <v>94.724188267394268</v>
      </c>
    </row>
    <row r="87" spans="1:13" x14ac:dyDescent="0.25">
      <c r="A87" s="4"/>
      <c r="B87" s="4" t="s">
        <v>128</v>
      </c>
      <c r="C87" s="8">
        <f>SUM(C88:C89)</f>
        <v>12893</v>
      </c>
      <c r="D87" s="9">
        <f>SUM(D88:D89)</f>
        <v>9985.2899999999991</v>
      </c>
      <c r="E87" s="8">
        <f t="shared" ref="E87" si="46">SUM(E88:E89)</f>
        <v>11000</v>
      </c>
      <c r="F87" s="9">
        <f>SUM(F88:F89)</f>
        <v>9853.3799999999992</v>
      </c>
      <c r="G87" s="10"/>
      <c r="H87" s="8">
        <f t="shared" ref="H87:K87" si="47">SUM(H88:H89)</f>
        <v>11800</v>
      </c>
      <c r="I87" s="8">
        <f t="shared" si="47"/>
        <v>11800</v>
      </c>
      <c r="J87" s="8">
        <f t="shared" si="47"/>
        <v>11800</v>
      </c>
      <c r="K87" s="8">
        <f t="shared" si="47"/>
        <v>11800</v>
      </c>
      <c r="L87" s="9">
        <f t="shared" ref="L87" si="48">SUM(L88:L89)</f>
        <v>10793.77</v>
      </c>
      <c r="M87" s="114">
        <f t="shared" si="45"/>
        <v>91.47262711864407</v>
      </c>
    </row>
    <row r="88" spans="1:13" x14ac:dyDescent="0.25">
      <c r="A88" s="4"/>
      <c r="B88" s="4" t="s">
        <v>248</v>
      </c>
      <c r="C88" s="8">
        <v>12893</v>
      </c>
      <c r="D88" s="9">
        <v>9954.99</v>
      </c>
      <c r="E88" s="8">
        <v>10700</v>
      </c>
      <c r="F88" s="9">
        <v>9830.41</v>
      </c>
      <c r="G88" s="10"/>
      <c r="H88" s="8">
        <v>11800</v>
      </c>
      <c r="I88" s="8">
        <v>11800</v>
      </c>
      <c r="J88" s="8">
        <v>11800</v>
      </c>
      <c r="K88" s="8">
        <v>11800</v>
      </c>
      <c r="L88" s="9">
        <v>10793.77</v>
      </c>
      <c r="M88" s="114">
        <f t="shared" si="45"/>
        <v>91.47262711864407</v>
      </c>
    </row>
    <row r="89" spans="1:13" x14ac:dyDescent="0.25">
      <c r="A89" s="4"/>
      <c r="B89" s="4" t="s">
        <v>130</v>
      </c>
      <c r="C89" s="8">
        <v>0</v>
      </c>
      <c r="D89" s="9">
        <v>30.3</v>
      </c>
      <c r="E89" s="8">
        <v>300</v>
      </c>
      <c r="F89" s="9">
        <v>22.97</v>
      </c>
      <c r="G89" s="10"/>
      <c r="H89" s="8">
        <v>0</v>
      </c>
      <c r="I89" s="8">
        <v>0</v>
      </c>
      <c r="J89" s="8">
        <v>0</v>
      </c>
      <c r="K89" s="8">
        <v>0</v>
      </c>
      <c r="L89" s="9">
        <v>0</v>
      </c>
      <c r="M89" s="114" t="s">
        <v>519</v>
      </c>
    </row>
    <row r="90" spans="1:13" x14ac:dyDescent="0.25">
      <c r="A90" s="4"/>
      <c r="B90" s="4" t="s">
        <v>131</v>
      </c>
      <c r="C90" s="8">
        <v>5030</v>
      </c>
      <c r="D90" s="9">
        <v>3576.5</v>
      </c>
      <c r="E90" s="8">
        <v>4000</v>
      </c>
      <c r="F90" s="9">
        <v>3980</v>
      </c>
      <c r="G90" s="10"/>
      <c r="H90" s="8">
        <v>4485</v>
      </c>
      <c r="I90" s="8">
        <v>4489</v>
      </c>
      <c r="J90" s="8">
        <v>4489</v>
      </c>
      <c r="K90" s="8">
        <v>4489</v>
      </c>
      <c r="L90" s="9">
        <v>4489</v>
      </c>
      <c r="M90" s="114">
        <f t="shared" si="45"/>
        <v>100</v>
      </c>
    </row>
    <row r="91" spans="1:13" x14ac:dyDescent="0.25">
      <c r="A91" s="4"/>
      <c r="B91" s="4"/>
      <c r="C91" s="8"/>
      <c r="D91" s="9"/>
      <c r="E91" s="8"/>
      <c r="F91" s="9"/>
      <c r="G91" s="10"/>
      <c r="H91" s="8"/>
      <c r="I91" s="8"/>
      <c r="J91" s="8"/>
      <c r="K91" s="8"/>
      <c r="L91" s="8"/>
      <c r="M91" s="115"/>
    </row>
    <row r="92" spans="1:13" x14ac:dyDescent="0.25">
      <c r="A92" s="4"/>
      <c r="B92" s="4" t="s">
        <v>105</v>
      </c>
      <c r="C92" s="8">
        <f>C93+C94+C95+C102</f>
        <v>34935</v>
      </c>
      <c r="D92" s="9">
        <f>D93+D94+D95+D102</f>
        <v>29819.83</v>
      </c>
      <c r="E92" s="8">
        <f t="shared" ref="E92" si="49">E93+E94+E95+E102</f>
        <v>32000</v>
      </c>
      <c r="F92" s="9">
        <f>F93+F94+F95+F102</f>
        <v>28771</v>
      </c>
      <c r="G92" s="10"/>
      <c r="H92" s="8">
        <f t="shared" ref="H92:K92" si="50">H93+H94+H95+H102</f>
        <v>34705</v>
      </c>
      <c r="I92" s="8">
        <f t="shared" si="50"/>
        <v>34462</v>
      </c>
      <c r="J92" s="8">
        <f t="shared" si="50"/>
        <v>34462</v>
      </c>
      <c r="K92" s="8">
        <f t="shared" si="50"/>
        <v>34462</v>
      </c>
      <c r="L92" s="9">
        <f t="shared" ref="L92" si="51">L93+L94+L95+L102</f>
        <v>32024.63</v>
      </c>
      <c r="M92" s="114">
        <f>L92/K92*100</f>
        <v>92.927369276304333</v>
      </c>
    </row>
    <row r="93" spans="1:13" x14ac:dyDescent="0.25">
      <c r="A93" s="4"/>
      <c r="B93" s="4" t="s">
        <v>106</v>
      </c>
      <c r="C93" s="8">
        <v>5065</v>
      </c>
      <c r="D93" s="9">
        <v>4182.03</v>
      </c>
      <c r="E93" s="8">
        <v>4591</v>
      </c>
      <c r="F93" s="9">
        <v>4138.63</v>
      </c>
      <c r="G93" s="10"/>
      <c r="H93" s="8">
        <v>4864</v>
      </c>
      <c r="I93" s="8">
        <v>5130</v>
      </c>
      <c r="J93" s="8">
        <v>5130</v>
      </c>
      <c r="K93" s="8">
        <v>5130</v>
      </c>
      <c r="L93" s="9">
        <v>5269.96</v>
      </c>
      <c r="M93" s="114">
        <f t="shared" ref="M93:M102" si="52">L93/K93*100</f>
        <v>102.72826510721247</v>
      </c>
    </row>
    <row r="94" spans="1:13" x14ac:dyDescent="0.25">
      <c r="A94" s="4"/>
      <c r="B94" s="4" t="s">
        <v>132</v>
      </c>
      <c r="C94" s="8">
        <v>4506</v>
      </c>
      <c r="D94" s="9">
        <v>4005.56</v>
      </c>
      <c r="E94" s="8">
        <v>4200</v>
      </c>
      <c r="F94" s="9">
        <v>3833.77</v>
      </c>
      <c r="G94" s="10"/>
      <c r="H94" s="8">
        <v>4879</v>
      </c>
      <c r="I94" s="8">
        <v>4370</v>
      </c>
      <c r="J94" s="8">
        <v>4370</v>
      </c>
      <c r="K94" s="8">
        <v>4370</v>
      </c>
      <c r="L94" s="9">
        <v>3602.52</v>
      </c>
      <c r="M94" s="114">
        <f t="shared" si="52"/>
        <v>82.437528604118995</v>
      </c>
    </row>
    <row r="95" spans="1:13" x14ac:dyDescent="0.25">
      <c r="A95" s="4"/>
      <c r="B95" s="4" t="s">
        <v>107</v>
      </c>
      <c r="C95" s="8">
        <f>SUM(C96:C101)</f>
        <v>23383</v>
      </c>
      <c r="D95" s="9">
        <f>SUM(D96:D101)</f>
        <v>19955.29</v>
      </c>
      <c r="E95" s="8">
        <f t="shared" ref="E95" si="53">SUM(E96:E101)</f>
        <v>21509</v>
      </c>
      <c r="F95" s="9">
        <f>SUM(F96:F101)</f>
        <v>19352.099999999999</v>
      </c>
      <c r="G95" s="10"/>
      <c r="H95" s="8">
        <f t="shared" ref="H95:K95" si="54">SUM(H96:H101)</f>
        <v>23262</v>
      </c>
      <c r="I95" s="8">
        <f t="shared" si="54"/>
        <v>23262</v>
      </c>
      <c r="J95" s="8">
        <f t="shared" si="54"/>
        <v>23262</v>
      </c>
      <c r="K95" s="8">
        <f t="shared" si="54"/>
        <v>23262</v>
      </c>
      <c r="L95" s="9">
        <f t="shared" ref="L95" si="55">SUM(L96:L101)</f>
        <v>21574.68</v>
      </c>
      <c r="M95" s="114">
        <f t="shared" si="52"/>
        <v>92.746453443384056</v>
      </c>
    </row>
    <row r="96" spans="1:13" x14ac:dyDescent="0.25">
      <c r="A96" s="4"/>
      <c r="B96" s="4" t="s">
        <v>108</v>
      </c>
      <c r="C96" s="8">
        <v>1311</v>
      </c>
      <c r="D96" s="9">
        <v>1097.21</v>
      </c>
      <c r="E96" s="8">
        <v>1207</v>
      </c>
      <c r="F96" s="9">
        <v>1100.05</v>
      </c>
      <c r="G96" s="10"/>
      <c r="H96" s="8">
        <v>1305</v>
      </c>
      <c r="I96" s="8">
        <v>1305</v>
      </c>
      <c r="J96" s="8">
        <v>1305</v>
      </c>
      <c r="K96" s="8">
        <v>1305</v>
      </c>
      <c r="L96" s="9">
        <v>1217.8699999999999</v>
      </c>
      <c r="M96" s="114">
        <f t="shared" si="52"/>
        <v>93.32337164750956</v>
      </c>
    </row>
    <row r="97" spans="1:13" x14ac:dyDescent="0.25">
      <c r="A97" s="4"/>
      <c r="B97" s="4" t="s">
        <v>109</v>
      </c>
      <c r="C97" s="8">
        <v>13123</v>
      </c>
      <c r="D97" s="9">
        <v>11211.11</v>
      </c>
      <c r="E97" s="8">
        <v>12070</v>
      </c>
      <c r="F97" s="9">
        <v>10814.52</v>
      </c>
      <c r="G97" s="10"/>
      <c r="H97" s="8">
        <v>13053</v>
      </c>
      <c r="I97" s="8">
        <v>13053</v>
      </c>
      <c r="J97" s="8">
        <v>13053</v>
      </c>
      <c r="K97" s="8">
        <v>13053</v>
      </c>
      <c r="L97" s="9">
        <v>12302.87</v>
      </c>
      <c r="M97" s="114">
        <f t="shared" si="52"/>
        <v>94.253198498429498</v>
      </c>
    </row>
    <row r="98" spans="1:13" x14ac:dyDescent="0.25">
      <c r="A98" s="4"/>
      <c r="B98" s="4" t="s">
        <v>110</v>
      </c>
      <c r="C98" s="8">
        <v>749</v>
      </c>
      <c r="D98" s="9">
        <v>641.35</v>
      </c>
      <c r="E98" s="8">
        <v>689</v>
      </c>
      <c r="F98" s="9">
        <v>627.5</v>
      </c>
      <c r="G98" s="10"/>
      <c r="H98" s="8">
        <v>746</v>
      </c>
      <c r="I98" s="8">
        <v>746</v>
      </c>
      <c r="J98" s="8">
        <v>746</v>
      </c>
      <c r="K98" s="8">
        <v>746</v>
      </c>
      <c r="L98" s="9">
        <v>708.9</v>
      </c>
      <c r="M98" s="114">
        <f t="shared" si="52"/>
        <v>95.026809651474537</v>
      </c>
    </row>
    <row r="99" spans="1:13" x14ac:dyDescent="0.25">
      <c r="A99" s="4"/>
      <c r="B99" s="4" t="s">
        <v>111</v>
      </c>
      <c r="C99" s="8">
        <v>2811</v>
      </c>
      <c r="D99" s="9">
        <v>2401.9899999999998</v>
      </c>
      <c r="E99" s="8">
        <v>2586</v>
      </c>
      <c r="F99" s="9">
        <v>2355.3000000000002</v>
      </c>
      <c r="G99" s="10"/>
      <c r="H99" s="8">
        <v>2797</v>
      </c>
      <c r="I99" s="8">
        <v>2797</v>
      </c>
      <c r="J99" s="8">
        <v>2797</v>
      </c>
      <c r="K99" s="8">
        <v>2797</v>
      </c>
      <c r="L99" s="9">
        <v>2378.29</v>
      </c>
      <c r="M99" s="114">
        <f t="shared" si="52"/>
        <v>85.030032177332856</v>
      </c>
    </row>
    <row r="100" spans="1:13" x14ac:dyDescent="0.25">
      <c r="A100" s="4"/>
      <c r="B100" s="4" t="s">
        <v>112</v>
      </c>
      <c r="C100" s="8">
        <v>937</v>
      </c>
      <c r="D100" s="9">
        <v>800.4</v>
      </c>
      <c r="E100" s="8">
        <v>862</v>
      </c>
      <c r="F100" s="9">
        <v>785.88</v>
      </c>
      <c r="G100" s="10"/>
      <c r="H100" s="8">
        <v>932</v>
      </c>
      <c r="I100" s="8">
        <v>932</v>
      </c>
      <c r="J100" s="8">
        <v>932</v>
      </c>
      <c r="K100" s="8">
        <v>932</v>
      </c>
      <c r="L100" s="9">
        <v>793.52</v>
      </c>
      <c r="M100" s="114">
        <f t="shared" si="52"/>
        <v>85.141630901287556</v>
      </c>
    </row>
    <row r="101" spans="1:13" x14ac:dyDescent="0.25">
      <c r="A101" s="4"/>
      <c r="B101" s="4" t="s">
        <v>113</v>
      </c>
      <c r="C101" s="8">
        <v>4452</v>
      </c>
      <c r="D101" s="9">
        <v>3803.23</v>
      </c>
      <c r="E101" s="8">
        <v>4095</v>
      </c>
      <c r="F101" s="9">
        <v>3668.85</v>
      </c>
      <c r="G101" s="10"/>
      <c r="H101" s="8">
        <v>4429</v>
      </c>
      <c r="I101" s="8">
        <v>4429</v>
      </c>
      <c r="J101" s="8">
        <v>4429</v>
      </c>
      <c r="K101" s="8">
        <v>4429</v>
      </c>
      <c r="L101" s="9">
        <v>4173.2299999999996</v>
      </c>
      <c r="M101" s="114">
        <f t="shared" si="52"/>
        <v>94.225107247685699</v>
      </c>
    </row>
    <row r="102" spans="1:13" x14ac:dyDescent="0.25">
      <c r="A102" s="4"/>
      <c r="B102" s="4" t="s">
        <v>114</v>
      </c>
      <c r="C102" s="8">
        <v>1981</v>
      </c>
      <c r="D102" s="9">
        <v>1676.95</v>
      </c>
      <c r="E102" s="8">
        <v>1700</v>
      </c>
      <c r="F102" s="9">
        <v>1446.5</v>
      </c>
      <c r="G102" s="10"/>
      <c r="H102" s="8">
        <v>1700</v>
      </c>
      <c r="I102" s="8">
        <v>1700</v>
      </c>
      <c r="J102" s="8">
        <v>1700</v>
      </c>
      <c r="K102" s="8">
        <v>1700</v>
      </c>
      <c r="L102" s="9">
        <v>1577.47</v>
      </c>
      <c r="M102" s="114">
        <f t="shared" si="52"/>
        <v>92.792352941176475</v>
      </c>
    </row>
    <row r="103" spans="1:13" x14ac:dyDescent="0.25">
      <c r="A103" s="4"/>
      <c r="B103" s="4"/>
      <c r="C103" s="8"/>
      <c r="D103" s="9"/>
      <c r="E103" s="8"/>
      <c r="F103" s="9"/>
      <c r="G103" s="10"/>
      <c r="H103" s="8"/>
      <c r="I103" s="8"/>
      <c r="J103" s="8"/>
      <c r="K103" s="8"/>
      <c r="L103" s="8"/>
      <c r="M103" s="115"/>
    </row>
    <row r="104" spans="1:13" x14ac:dyDescent="0.25">
      <c r="A104" s="4"/>
      <c r="B104" s="4" t="s">
        <v>115</v>
      </c>
      <c r="C104" s="8">
        <f>C105+C107+C111+C114+C121+C123</f>
        <v>18495</v>
      </c>
      <c r="D104" s="9">
        <f>D105+D107+D111+D114+D121+D123</f>
        <v>14534.310000000001</v>
      </c>
      <c r="E104" s="8">
        <f t="shared" ref="E104" si="56">E105+E107+E111+E114+E121+E123</f>
        <v>19801</v>
      </c>
      <c r="F104" s="9">
        <f>F105+F107+F111+F114+F121+F123</f>
        <v>14364.34</v>
      </c>
      <c r="G104" s="10"/>
      <c r="H104" s="8">
        <f t="shared" ref="H104:K104" si="57">H105+H107+H111+H114+H121+H123</f>
        <v>21464</v>
      </c>
      <c r="I104" s="8">
        <f t="shared" si="57"/>
        <v>31267.53</v>
      </c>
      <c r="J104" s="8">
        <f t="shared" si="57"/>
        <v>31267.53</v>
      </c>
      <c r="K104" s="8">
        <f t="shared" si="57"/>
        <v>29845.53</v>
      </c>
      <c r="L104" s="9">
        <f t="shared" ref="L104" si="58">L105+L107+L111+L114+L121+L123</f>
        <v>25689.090000000004</v>
      </c>
      <c r="M104" s="114">
        <f>L104/K104*100</f>
        <v>86.073492412431634</v>
      </c>
    </row>
    <row r="105" spans="1:13" x14ac:dyDescent="0.25">
      <c r="A105" s="4"/>
      <c r="B105" s="4" t="s">
        <v>133</v>
      </c>
      <c r="C105" s="8">
        <f>C106</f>
        <v>2829</v>
      </c>
      <c r="D105" s="9">
        <f>D106</f>
        <v>1548.39</v>
      </c>
      <c r="E105" s="8">
        <f t="shared" ref="E105" si="59">E106</f>
        <v>1600</v>
      </c>
      <c r="F105" s="9">
        <f>F106</f>
        <v>1217.5</v>
      </c>
      <c r="G105" s="10"/>
      <c r="H105" s="8">
        <f t="shared" ref="H105:L105" si="60">H106</f>
        <v>1600</v>
      </c>
      <c r="I105" s="8">
        <f t="shared" si="60"/>
        <v>1600</v>
      </c>
      <c r="J105" s="8">
        <f t="shared" si="60"/>
        <v>1600</v>
      </c>
      <c r="K105" s="8">
        <f t="shared" si="60"/>
        <v>1600</v>
      </c>
      <c r="L105" s="9">
        <f t="shared" si="60"/>
        <v>1332.5</v>
      </c>
      <c r="M105" s="114">
        <f t="shared" ref="M105:M132" si="61">L105/K105*100</f>
        <v>83.28125</v>
      </c>
    </row>
    <row r="106" spans="1:13" x14ac:dyDescent="0.25">
      <c r="A106" s="4"/>
      <c r="B106" s="4" t="s">
        <v>134</v>
      </c>
      <c r="C106" s="8">
        <v>2829</v>
      </c>
      <c r="D106" s="9">
        <v>1548.39</v>
      </c>
      <c r="E106" s="8">
        <v>1600</v>
      </c>
      <c r="F106" s="9">
        <v>1217.5</v>
      </c>
      <c r="G106" s="10"/>
      <c r="H106" s="8">
        <v>1600</v>
      </c>
      <c r="I106" s="8">
        <v>1600</v>
      </c>
      <c r="J106" s="8">
        <v>1600</v>
      </c>
      <c r="K106" s="8">
        <v>1600</v>
      </c>
      <c r="L106" s="9">
        <v>1332.5</v>
      </c>
      <c r="M106" s="114">
        <f t="shared" si="61"/>
        <v>83.28125</v>
      </c>
    </row>
    <row r="107" spans="1:13" x14ac:dyDescent="0.25">
      <c r="A107" s="4"/>
      <c r="B107" s="4" t="s">
        <v>135</v>
      </c>
      <c r="C107" s="8">
        <f>SUM(C108:C110)</f>
        <v>332</v>
      </c>
      <c r="D107" s="9">
        <f>SUM(D108:D110)</f>
        <v>331.88</v>
      </c>
      <c r="E107" s="8">
        <f t="shared" ref="E107" si="62">SUM(E108:E110)</f>
        <v>401</v>
      </c>
      <c r="F107" s="9">
        <f>SUM(F108:F110)</f>
        <v>206.79000000000002</v>
      </c>
      <c r="G107" s="10"/>
      <c r="H107" s="8">
        <f t="shared" ref="H107:K107" si="63">SUM(H108:H110)</f>
        <v>401</v>
      </c>
      <c r="I107" s="8">
        <f t="shared" si="63"/>
        <v>401</v>
      </c>
      <c r="J107" s="8">
        <f t="shared" si="63"/>
        <v>401</v>
      </c>
      <c r="K107" s="8">
        <f t="shared" si="63"/>
        <v>401</v>
      </c>
      <c r="L107" s="9">
        <f t="shared" ref="L107" si="64">SUM(L108:L110)</f>
        <v>232.89</v>
      </c>
      <c r="M107" s="114">
        <f t="shared" si="61"/>
        <v>58.077306733167077</v>
      </c>
    </row>
    <row r="108" spans="1:13" x14ac:dyDescent="0.25">
      <c r="A108" s="4"/>
      <c r="B108" s="4" t="s">
        <v>205</v>
      </c>
      <c r="C108" s="8">
        <v>140</v>
      </c>
      <c r="D108" s="9">
        <v>137.07</v>
      </c>
      <c r="E108" s="8">
        <v>181</v>
      </c>
      <c r="F108" s="9">
        <v>130.72</v>
      </c>
      <c r="G108" s="10"/>
      <c r="H108" s="8">
        <v>181</v>
      </c>
      <c r="I108" s="8">
        <v>181</v>
      </c>
      <c r="J108" s="8">
        <v>181</v>
      </c>
      <c r="K108" s="8">
        <v>181</v>
      </c>
      <c r="L108" s="9">
        <v>121.2</v>
      </c>
      <c r="M108" s="114">
        <f t="shared" si="61"/>
        <v>66.961325966850822</v>
      </c>
    </row>
    <row r="109" spans="1:13" x14ac:dyDescent="0.25">
      <c r="A109" s="4"/>
      <c r="B109" s="4" t="s">
        <v>206</v>
      </c>
      <c r="C109" s="8">
        <v>17</v>
      </c>
      <c r="D109" s="9">
        <v>15.44</v>
      </c>
      <c r="E109" s="8">
        <v>40</v>
      </c>
      <c r="F109" s="9">
        <v>15.83</v>
      </c>
      <c r="G109" s="10"/>
      <c r="H109" s="8">
        <v>40</v>
      </c>
      <c r="I109" s="8">
        <v>40</v>
      </c>
      <c r="J109" s="8">
        <v>40</v>
      </c>
      <c r="K109" s="8">
        <v>40</v>
      </c>
      <c r="L109" s="9">
        <v>12.49</v>
      </c>
      <c r="M109" s="114">
        <f t="shared" si="61"/>
        <v>31.225000000000001</v>
      </c>
    </row>
    <row r="110" spans="1:13" x14ac:dyDescent="0.25">
      <c r="A110" s="4" t="s">
        <v>136</v>
      </c>
      <c r="B110" s="4" t="s">
        <v>137</v>
      </c>
      <c r="C110" s="8">
        <v>175</v>
      </c>
      <c r="D110" s="9">
        <v>179.37</v>
      </c>
      <c r="E110" s="8">
        <v>180</v>
      </c>
      <c r="F110" s="9">
        <v>60.24</v>
      </c>
      <c r="G110" s="10"/>
      <c r="H110" s="8">
        <v>180</v>
      </c>
      <c r="I110" s="8">
        <v>180</v>
      </c>
      <c r="J110" s="8">
        <v>180</v>
      </c>
      <c r="K110" s="8">
        <v>180</v>
      </c>
      <c r="L110" s="9">
        <v>99.2</v>
      </c>
      <c r="M110" s="114">
        <f t="shared" si="61"/>
        <v>55.111111111111114</v>
      </c>
    </row>
    <row r="111" spans="1:13" x14ac:dyDescent="0.25">
      <c r="A111" s="4"/>
      <c r="B111" s="4" t="s">
        <v>118</v>
      </c>
      <c r="C111" s="8">
        <f>SUM(C112:C113)</f>
        <v>188</v>
      </c>
      <c r="D111" s="9">
        <f>SUM(D112:D113)</f>
        <v>400</v>
      </c>
      <c r="E111" s="8">
        <f t="shared" ref="E111" si="65">SUM(E112:E113)</f>
        <v>650</v>
      </c>
      <c r="F111" s="9">
        <f>SUM(F112:F113)</f>
        <v>303.39</v>
      </c>
      <c r="G111" s="10"/>
      <c r="H111" s="8">
        <f t="shared" ref="H111:K111" si="66">SUM(H112:H113)</f>
        <v>700</v>
      </c>
      <c r="I111" s="8">
        <f t="shared" si="66"/>
        <v>700</v>
      </c>
      <c r="J111" s="8">
        <f t="shared" si="66"/>
        <v>700</v>
      </c>
      <c r="K111" s="8">
        <f t="shared" si="66"/>
        <v>700</v>
      </c>
      <c r="L111" s="9">
        <f t="shared" ref="L111" si="67">SUM(L112:L113)</f>
        <v>441.81</v>
      </c>
      <c r="M111" s="114">
        <f t="shared" si="61"/>
        <v>63.115714285714283</v>
      </c>
    </row>
    <row r="112" spans="1:13" x14ac:dyDescent="0.25">
      <c r="A112" s="4"/>
      <c r="B112" s="4" t="s">
        <v>141</v>
      </c>
      <c r="C112" s="8">
        <v>188</v>
      </c>
      <c r="D112" s="9">
        <v>274.60000000000002</v>
      </c>
      <c r="E112" s="8">
        <v>500</v>
      </c>
      <c r="F112" s="9">
        <v>229.05</v>
      </c>
      <c r="G112" s="10"/>
      <c r="H112" s="8">
        <v>500</v>
      </c>
      <c r="I112" s="8">
        <v>500</v>
      </c>
      <c r="J112" s="8">
        <v>500</v>
      </c>
      <c r="K112" s="8">
        <v>500</v>
      </c>
      <c r="L112" s="9">
        <v>248.16</v>
      </c>
      <c r="M112" s="114">
        <f t="shared" si="61"/>
        <v>49.631999999999998</v>
      </c>
    </row>
    <row r="113" spans="1:13" x14ac:dyDescent="0.25">
      <c r="A113" s="4"/>
      <c r="B113" s="4" t="s">
        <v>143</v>
      </c>
      <c r="C113" s="8">
        <v>0</v>
      </c>
      <c r="D113" s="9">
        <v>125.4</v>
      </c>
      <c r="E113" s="8">
        <v>150</v>
      </c>
      <c r="F113" s="9">
        <v>74.34</v>
      </c>
      <c r="G113" s="10"/>
      <c r="H113" s="8">
        <v>200</v>
      </c>
      <c r="I113" s="8">
        <v>200</v>
      </c>
      <c r="J113" s="8">
        <v>200</v>
      </c>
      <c r="K113" s="8">
        <v>200</v>
      </c>
      <c r="L113" s="9">
        <v>193.65</v>
      </c>
      <c r="M113" s="114">
        <f t="shared" si="61"/>
        <v>96.825000000000003</v>
      </c>
    </row>
    <row r="114" spans="1:13" x14ac:dyDescent="0.25">
      <c r="A114" s="4"/>
      <c r="B114" s="4" t="s">
        <v>207</v>
      </c>
      <c r="C114" s="8">
        <f>SUM(C115:C120)</f>
        <v>412</v>
      </c>
      <c r="D114" s="9">
        <f>SUM(D115:D120)</f>
        <v>691.7700000000001</v>
      </c>
      <c r="E114" s="8">
        <f t="shared" ref="E114" si="68">SUM(E115:E120)</f>
        <v>1555</v>
      </c>
      <c r="F114" s="9">
        <f>SUM(F115:F120)</f>
        <v>891.69999999999993</v>
      </c>
      <c r="G114" s="10"/>
      <c r="H114" s="8">
        <f t="shared" ref="H114:K114" si="69">SUM(H115:H120)</f>
        <v>2355</v>
      </c>
      <c r="I114" s="8">
        <f t="shared" si="69"/>
        <v>2540</v>
      </c>
      <c r="J114" s="8">
        <f t="shared" si="69"/>
        <v>2540</v>
      </c>
      <c r="K114" s="8">
        <f t="shared" si="69"/>
        <v>2540</v>
      </c>
      <c r="L114" s="9">
        <f t="shared" ref="L114" si="70">SUM(L115:L120)</f>
        <v>1794.8799999999999</v>
      </c>
      <c r="M114" s="114">
        <f t="shared" si="61"/>
        <v>70.664566929133855</v>
      </c>
    </row>
    <row r="115" spans="1:13" x14ac:dyDescent="0.25">
      <c r="A115" s="4"/>
      <c r="B115" s="4" t="s">
        <v>415</v>
      </c>
      <c r="C115" s="8">
        <v>0</v>
      </c>
      <c r="D115" s="9">
        <v>156.87</v>
      </c>
      <c r="E115" s="8">
        <v>600</v>
      </c>
      <c r="F115" s="9">
        <v>505.79</v>
      </c>
      <c r="G115" s="10"/>
      <c r="H115" s="8">
        <v>600</v>
      </c>
      <c r="I115" s="8">
        <v>600</v>
      </c>
      <c r="J115" s="8">
        <v>600</v>
      </c>
      <c r="K115" s="8">
        <v>600</v>
      </c>
      <c r="L115" s="9">
        <v>402.2</v>
      </c>
      <c r="M115" s="114">
        <f t="shared" si="61"/>
        <v>67.033333333333331</v>
      </c>
    </row>
    <row r="116" spans="1:13" x14ac:dyDescent="0.25">
      <c r="A116" s="4"/>
      <c r="B116" s="4" t="s">
        <v>416</v>
      </c>
      <c r="C116" s="8">
        <v>0</v>
      </c>
      <c r="D116" s="9">
        <v>153.22</v>
      </c>
      <c r="E116" s="8">
        <v>600</v>
      </c>
      <c r="F116" s="9">
        <v>179.44</v>
      </c>
      <c r="G116" s="10"/>
      <c r="H116" s="8">
        <v>1400</v>
      </c>
      <c r="I116" s="8">
        <v>1400</v>
      </c>
      <c r="J116" s="8">
        <v>1400</v>
      </c>
      <c r="K116" s="8">
        <v>1400</v>
      </c>
      <c r="L116" s="9">
        <v>955.87</v>
      </c>
      <c r="M116" s="114">
        <f t="shared" si="61"/>
        <v>68.276428571428568</v>
      </c>
    </row>
    <row r="117" spans="1:13" x14ac:dyDescent="0.25">
      <c r="A117" s="4"/>
      <c r="B117" s="4" t="s">
        <v>417</v>
      </c>
      <c r="C117" s="8">
        <v>0</v>
      </c>
      <c r="D117" s="9">
        <v>94.94</v>
      </c>
      <c r="E117" s="8">
        <v>315</v>
      </c>
      <c r="F117" s="9">
        <v>202.57</v>
      </c>
      <c r="G117" s="10"/>
      <c r="H117" s="8">
        <v>315</v>
      </c>
      <c r="I117" s="8">
        <v>500</v>
      </c>
      <c r="J117" s="8">
        <v>500</v>
      </c>
      <c r="K117" s="8">
        <v>500</v>
      </c>
      <c r="L117" s="9">
        <v>433.21</v>
      </c>
      <c r="M117" s="114">
        <f t="shared" si="61"/>
        <v>86.641999999999996</v>
      </c>
    </row>
    <row r="118" spans="1:13" x14ac:dyDescent="0.25">
      <c r="A118" s="4"/>
      <c r="B118" s="4" t="s">
        <v>418</v>
      </c>
      <c r="C118" s="8">
        <v>412</v>
      </c>
      <c r="D118" s="9">
        <v>252.9</v>
      </c>
      <c r="E118" s="8">
        <v>0</v>
      </c>
      <c r="F118" s="9">
        <v>0</v>
      </c>
      <c r="G118" s="10"/>
      <c r="H118" s="8">
        <v>0</v>
      </c>
      <c r="I118" s="8">
        <v>0</v>
      </c>
      <c r="J118" s="8">
        <v>0</v>
      </c>
      <c r="K118" s="8">
        <v>0</v>
      </c>
      <c r="L118" s="9">
        <v>0</v>
      </c>
      <c r="M118" s="114" t="s">
        <v>519</v>
      </c>
    </row>
    <row r="119" spans="1:13" x14ac:dyDescent="0.25">
      <c r="A119" s="4"/>
      <c r="B119" s="4" t="s">
        <v>240</v>
      </c>
      <c r="C119" s="8">
        <v>0</v>
      </c>
      <c r="D119" s="9">
        <v>0</v>
      </c>
      <c r="E119" s="8">
        <v>10</v>
      </c>
      <c r="F119" s="9">
        <v>3.9</v>
      </c>
      <c r="G119" s="10"/>
      <c r="H119" s="8">
        <v>10</v>
      </c>
      <c r="I119" s="8">
        <v>10</v>
      </c>
      <c r="J119" s="8">
        <v>10</v>
      </c>
      <c r="K119" s="8">
        <v>10</v>
      </c>
      <c r="L119" s="9">
        <v>3.6</v>
      </c>
      <c r="M119" s="114">
        <f t="shared" si="61"/>
        <v>36</v>
      </c>
    </row>
    <row r="120" spans="1:13" x14ac:dyDescent="0.25">
      <c r="A120" s="4"/>
      <c r="B120" s="4" t="s">
        <v>419</v>
      </c>
      <c r="C120" s="8">
        <v>0</v>
      </c>
      <c r="D120" s="9">
        <v>33.840000000000003</v>
      </c>
      <c r="E120" s="8">
        <v>30</v>
      </c>
      <c r="F120" s="9">
        <v>0</v>
      </c>
      <c r="G120" s="10"/>
      <c r="H120" s="8">
        <v>30</v>
      </c>
      <c r="I120" s="8">
        <v>30</v>
      </c>
      <c r="J120" s="8">
        <v>30</v>
      </c>
      <c r="K120" s="8">
        <v>30</v>
      </c>
      <c r="L120" s="9">
        <v>0</v>
      </c>
      <c r="M120" s="114">
        <f t="shared" si="61"/>
        <v>0</v>
      </c>
    </row>
    <row r="121" spans="1:13" x14ac:dyDescent="0.25">
      <c r="A121" s="4"/>
      <c r="B121" s="4" t="s">
        <v>420</v>
      </c>
      <c r="C121" s="8">
        <f>C122</f>
        <v>0</v>
      </c>
      <c r="D121" s="9">
        <f>D122</f>
        <v>0</v>
      </c>
      <c r="E121" s="8">
        <f t="shared" ref="E121:F121" si="71">E122</f>
        <v>165</v>
      </c>
      <c r="F121" s="9">
        <f t="shared" si="71"/>
        <v>0</v>
      </c>
      <c r="G121" s="10"/>
      <c r="H121" s="8">
        <f t="shared" ref="H121:L121" si="72">H122</f>
        <v>165</v>
      </c>
      <c r="I121" s="8">
        <f t="shared" si="72"/>
        <v>165</v>
      </c>
      <c r="J121" s="8">
        <f t="shared" si="72"/>
        <v>165</v>
      </c>
      <c r="K121" s="8">
        <f t="shared" si="72"/>
        <v>165</v>
      </c>
      <c r="L121" s="9">
        <f t="shared" si="72"/>
        <v>0</v>
      </c>
      <c r="M121" s="114">
        <f t="shared" si="61"/>
        <v>0</v>
      </c>
    </row>
    <row r="122" spans="1:13" x14ac:dyDescent="0.25">
      <c r="A122" s="4"/>
      <c r="B122" s="4" t="s">
        <v>421</v>
      </c>
      <c r="C122" s="8">
        <v>0</v>
      </c>
      <c r="D122" s="9">
        <v>0</v>
      </c>
      <c r="E122" s="8">
        <v>165</v>
      </c>
      <c r="F122" s="9">
        <v>0</v>
      </c>
      <c r="G122" s="10"/>
      <c r="H122" s="8">
        <v>165</v>
      </c>
      <c r="I122" s="8">
        <v>165</v>
      </c>
      <c r="J122" s="8">
        <v>165</v>
      </c>
      <c r="K122" s="8">
        <v>165</v>
      </c>
      <c r="L122" s="9">
        <v>0</v>
      </c>
      <c r="M122" s="114">
        <f t="shared" si="61"/>
        <v>0</v>
      </c>
    </row>
    <row r="123" spans="1:13" x14ac:dyDescent="0.25">
      <c r="A123" s="4"/>
      <c r="B123" s="4" t="s">
        <v>120</v>
      </c>
      <c r="C123" s="8">
        <f>SUM(C124:C132)</f>
        <v>14734</v>
      </c>
      <c r="D123" s="9">
        <f>SUM(D124:D132)</f>
        <v>11562.27</v>
      </c>
      <c r="E123" s="8">
        <f>SUM(E124:E132)</f>
        <v>15430</v>
      </c>
      <c r="F123" s="9">
        <f>SUM(F124:F132)</f>
        <v>11744.960000000001</v>
      </c>
      <c r="G123" s="10"/>
      <c r="H123" s="8">
        <f>SUM(H124:H132)</f>
        <v>16243</v>
      </c>
      <c r="I123" s="8">
        <f>SUM(I124:I132)</f>
        <v>25861.53</v>
      </c>
      <c r="J123" s="8">
        <f>SUM(J124:J132)</f>
        <v>25861.53</v>
      </c>
      <c r="K123" s="8">
        <f>SUM(K124:K132)</f>
        <v>24439.53</v>
      </c>
      <c r="L123" s="9">
        <f>SUM(L124:L132)</f>
        <v>21887.010000000002</v>
      </c>
      <c r="M123" s="114">
        <f t="shared" si="61"/>
        <v>89.55577296290069</v>
      </c>
    </row>
    <row r="124" spans="1:13" x14ac:dyDescent="0.25">
      <c r="A124" s="4"/>
      <c r="B124" s="4" t="s">
        <v>422</v>
      </c>
      <c r="C124" s="8">
        <v>30</v>
      </c>
      <c r="D124" s="9">
        <v>0</v>
      </c>
      <c r="E124" s="8">
        <v>80</v>
      </c>
      <c r="F124" s="9">
        <v>0</v>
      </c>
      <c r="G124" s="10"/>
      <c r="H124" s="8">
        <v>80</v>
      </c>
      <c r="I124" s="8">
        <v>80</v>
      </c>
      <c r="J124" s="8">
        <v>80</v>
      </c>
      <c r="K124" s="8">
        <v>80</v>
      </c>
      <c r="L124" s="9">
        <v>30</v>
      </c>
      <c r="M124" s="114">
        <f t="shared" si="61"/>
        <v>37.5</v>
      </c>
    </row>
    <row r="125" spans="1:13" x14ac:dyDescent="0.25">
      <c r="A125" s="4"/>
      <c r="B125" s="4" t="s">
        <v>147</v>
      </c>
      <c r="C125" s="8">
        <v>0</v>
      </c>
      <c r="D125" s="9">
        <v>0</v>
      </c>
      <c r="E125" s="8">
        <v>60</v>
      </c>
      <c r="F125" s="9">
        <v>0</v>
      </c>
      <c r="G125" s="10"/>
      <c r="H125" s="8">
        <v>60</v>
      </c>
      <c r="I125" s="8">
        <v>60</v>
      </c>
      <c r="J125" s="8">
        <v>60</v>
      </c>
      <c r="K125" s="8">
        <v>60</v>
      </c>
      <c r="L125" s="9">
        <v>0</v>
      </c>
      <c r="M125" s="114">
        <f t="shared" si="61"/>
        <v>0</v>
      </c>
    </row>
    <row r="126" spans="1:13" x14ac:dyDescent="0.25">
      <c r="A126" s="4"/>
      <c r="B126" s="4" t="s">
        <v>149</v>
      </c>
      <c r="C126" s="8">
        <v>45</v>
      </c>
      <c r="D126" s="9">
        <v>0</v>
      </c>
      <c r="E126" s="8">
        <v>60</v>
      </c>
      <c r="F126" s="9">
        <v>0</v>
      </c>
      <c r="G126" s="10"/>
      <c r="H126" s="8">
        <v>168</v>
      </c>
      <c r="I126" s="8">
        <v>168</v>
      </c>
      <c r="J126" s="8">
        <v>168</v>
      </c>
      <c r="K126" s="8">
        <v>168</v>
      </c>
      <c r="L126" s="9">
        <v>88.5</v>
      </c>
      <c r="M126" s="114">
        <f t="shared" si="61"/>
        <v>52.678571428571431</v>
      </c>
    </row>
    <row r="127" spans="1:13" x14ac:dyDescent="0.25">
      <c r="A127" s="4"/>
      <c r="B127" s="4" t="s">
        <v>122</v>
      </c>
      <c r="C127" s="8">
        <v>13146</v>
      </c>
      <c r="D127" s="9">
        <v>10370.08</v>
      </c>
      <c r="E127" s="8">
        <v>10768</v>
      </c>
      <c r="F127" s="9">
        <v>10527.37</v>
      </c>
      <c r="G127" s="10"/>
      <c r="H127" s="8">
        <v>11460</v>
      </c>
      <c r="I127" s="8">
        <v>11460</v>
      </c>
      <c r="J127" s="8">
        <v>11460</v>
      </c>
      <c r="K127" s="8">
        <v>11460</v>
      </c>
      <c r="L127" s="9">
        <v>10898.22</v>
      </c>
      <c r="M127" s="114">
        <f t="shared" si="61"/>
        <v>95.097905759162288</v>
      </c>
    </row>
    <row r="128" spans="1:13" x14ac:dyDescent="0.25">
      <c r="A128" s="4"/>
      <c r="B128" s="4" t="s">
        <v>423</v>
      </c>
      <c r="C128" s="8">
        <v>300</v>
      </c>
      <c r="D128" s="9">
        <v>181.18</v>
      </c>
      <c r="E128" s="8">
        <v>300</v>
      </c>
      <c r="F128" s="9">
        <v>181.18</v>
      </c>
      <c r="G128" s="10"/>
      <c r="H128" s="8">
        <v>182</v>
      </c>
      <c r="I128" s="8">
        <v>182</v>
      </c>
      <c r="J128" s="8">
        <v>182</v>
      </c>
      <c r="K128" s="8">
        <v>182</v>
      </c>
      <c r="L128" s="9">
        <v>181.18</v>
      </c>
      <c r="M128" s="114">
        <f t="shared" si="61"/>
        <v>99.549450549450555</v>
      </c>
    </row>
    <row r="129" spans="1:13" x14ac:dyDescent="0.25">
      <c r="A129" s="4"/>
      <c r="B129" s="4" t="s">
        <v>152</v>
      </c>
      <c r="C129" s="8">
        <v>1213</v>
      </c>
      <c r="D129" s="9">
        <v>1011.01</v>
      </c>
      <c r="E129" s="8">
        <v>1250</v>
      </c>
      <c r="F129" s="9">
        <v>1006.41</v>
      </c>
      <c r="G129" s="10"/>
      <c r="H129" s="8">
        <v>1381</v>
      </c>
      <c r="I129" s="8">
        <v>1381</v>
      </c>
      <c r="J129" s="8">
        <v>1381</v>
      </c>
      <c r="K129" s="8">
        <v>1381</v>
      </c>
      <c r="L129" s="9">
        <v>1109.45</v>
      </c>
      <c r="M129" s="114">
        <f t="shared" si="61"/>
        <v>80.336712527154248</v>
      </c>
    </row>
    <row r="130" spans="1:13" x14ac:dyDescent="0.25">
      <c r="A130" s="4"/>
      <c r="B130" s="4" t="s">
        <v>123</v>
      </c>
      <c r="C130" s="8">
        <v>0</v>
      </c>
      <c r="D130" s="9">
        <v>0</v>
      </c>
      <c r="E130" s="8">
        <v>0</v>
      </c>
      <c r="F130" s="9">
        <v>0</v>
      </c>
      <c r="G130" s="10"/>
      <c r="H130" s="8">
        <v>0</v>
      </c>
      <c r="I130" s="8">
        <v>115</v>
      </c>
      <c r="J130" s="8">
        <v>115</v>
      </c>
      <c r="K130" s="8">
        <v>115</v>
      </c>
      <c r="L130" s="9">
        <v>76.13</v>
      </c>
      <c r="M130" s="114">
        <f t="shared" si="61"/>
        <v>66.199999999999989</v>
      </c>
    </row>
    <row r="131" spans="1:13" x14ac:dyDescent="0.25">
      <c r="A131" s="4"/>
      <c r="B131" s="4" t="s">
        <v>424</v>
      </c>
      <c r="C131" s="8">
        <v>0</v>
      </c>
      <c r="D131" s="9">
        <v>0</v>
      </c>
      <c r="E131" s="8">
        <v>2912</v>
      </c>
      <c r="F131" s="9">
        <v>30</v>
      </c>
      <c r="G131" s="10"/>
      <c r="H131" s="8">
        <v>2912</v>
      </c>
      <c r="I131" s="8">
        <v>2912</v>
      </c>
      <c r="J131" s="8">
        <v>2912</v>
      </c>
      <c r="K131" s="11">
        <v>1490</v>
      </c>
      <c r="L131" s="31">
        <v>0</v>
      </c>
      <c r="M131" s="114">
        <f t="shared" si="61"/>
        <v>0</v>
      </c>
    </row>
    <row r="132" spans="1:13" x14ac:dyDescent="0.25">
      <c r="A132" s="4"/>
      <c r="B132" s="4" t="s">
        <v>157</v>
      </c>
      <c r="C132" s="8">
        <v>0</v>
      </c>
      <c r="D132" s="9">
        <v>0</v>
      </c>
      <c r="E132" s="8">
        <v>0</v>
      </c>
      <c r="F132" s="9">
        <v>0</v>
      </c>
      <c r="G132" s="10"/>
      <c r="H132" s="8">
        <v>0</v>
      </c>
      <c r="I132" s="8">
        <v>9503.5300000000007</v>
      </c>
      <c r="J132" s="8">
        <v>9503.5300000000007</v>
      </c>
      <c r="K132" s="8">
        <v>9503.5300000000007</v>
      </c>
      <c r="L132" s="9">
        <v>9503.5300000000007</v>
      </c>
      <c r="M132" s="114">
        <f t="shared" si="61"/>
        <v>100</v>
      </c>
    </row>
    <row r="133" spans="1:13" x14ac:dyDescent="0.25">
      <c r="A133" s="4"/>
      <c r="B133" s="4"/>
      <c r="C133" s="8"/>
      <c r="D133" s="9"/>
      <c r="E133" s="8"/>
      <c r="F133" s="9"/>
      <c r="G133" s="10"/>
      <c r="H133" s="8"/>
      <c r="I133" s="8"/>
      <c r="J133" s="8"/>
      <c r="K133" s="8"/>
      <c r="L133" s="8"/>
      <c r="M133" s="115"/>
    </row>
    <row r="134" spans="1:13" x14ac:dyDescent="0.25">
      <c r="A134" s="4"/>
      <c r="B134" s="4" t="s">
        <v>124</v>
      </c>
      <c r="C134" s="8">
        <f>C135</f>
        <v>1214</v>
      </c>
      <c r="D134" s="9">
        <f>D135</f>
        <v>3857.62</v>
      </c>
      <c r="E134" s="8">
        <f t="shared" ref="E134" si="73">E135</f>
        <v>1050</v>
      </c>
      <c r="F134" s="9">
        <f>F135</f>
        <v>979.29</v>
      </c>
      <c r="G134" s="10"/>
      <c r="H134" s="8">
        <f t="shared" ref="H134:L134" si="74">H135</f>
        <v>4648</v>
      </c>
      <c r="I134" s="8">
        <f t="shared" si="74"/>
        <v>4648</v>
      </c>
      <c r="J134" s="8">
        <f t="shared" si="74"/>
        <v>4648</v>
      </c>
      <c r="K134" s="8">
        <f t="shared" si="74"/>
        <v>4648</v>
      </c>
      <c r="L134" s="9">
        <f t="shared" si="74"/>
        <v>4772.17</v>
      </c>
      <c r="M134" s="114">
        <f>L134/K134*100</f>
        <v>102.67147160068848</v>
      </c>
    </row>
    <row r="135" spans="1:13" x14ac:dyDescent="0.25">
      <c r="A135" s="4"/>
      <c r="B135" s="4" t="s">
        <v>125</v>
      </c>
      <c r="C135" s="8">
        <f>SUM(C136:C138)</f>
        <v>1214</v>
      </c>
      <c r="D135" s="9">
        <f>SUM(D136:D138)</f>
        <v>3857.62</v>
      </c>
      <c r="E135" s="8">
        <f t="shared" ref="E135" si="75">SUM(E136:E138)</f>
        <v>1050</v>
      </c>
      <c r="F135" s="9">
        <f>SUM(F136:F138)</f>
        <v>979.29</v>
      </c>
      <c r="G135" s="10"/>
      <c r="H135" s="8">
        <f t="shared" ref="H135:K135" si="76">SUM(H136:H138)</f>
        <v>4648</v>
      </c>
      <c r="I135" s="8">
        <f t="shared" si="76"/>
        <v>4648</v>
      </c>
      <c r="J135" s="8">
        <f t="shared" si="76"/>
        <v>4648</v>
      </c>
      <c r="K135" s="8">
        <f t="shared" si="76"/>
        <v>4648</v>
      </c>
      <c r="L135" s="9">
        <f t="shared" ref="L135" si="77">SUM(L136:L138)</f>
        <v>4772.17</v>
      </c>
      <c r="M135" s="114">
        <f t="shared" ref="M135:M138" si="78">L135/K135*100</f>
        <v>102.67147160068848</v>
      </c>
    </row>
    <row r="136" spans="1:13" x14ac:dyDescent="0.25">
      <c r="A136" s="4"/>
      <c r="B136" s="4" t="s">
        <v>425</v>
      </c>
      <c r="C136" s="8">
        <v>794</v>
      </c>
      <c r="D136" s="9">
        <v>3010.5</v>
      </c>
      <c r="E136" s="8">
        <v>0</v>
      </c>
      <c r="F136" s="9">
        <v>0</v>
      </c>
      <c r="G136" s="10"/>
      <c r="H136" s="8">
        <v>0</v>
      </c>
      <c r="I136" s="8">
        <v>0</v>
      </c>
      <c r="J136" s="8">
        <v>0</v>
      </c>
      <c r="K136" s="8">
        <v>0</v>
      </c>
      <c r="L136" s="9">
        <v>0</v>
      </c>
      <c r="M136" s="114" t="s">
        <v>519</v>
      </c>
    </row>
    <row r="137" spans="1:13" x14ac:dyDescent="0.25">
      <c r="A137" s="4"/>
      <c r="B137" s="4" t="s">
        <v>158</v>
      </c>
      <c r="C137" s="8">
        <v>0</v>
      </c>
      <c r="D137" s="9">
        <v>0</v>
      </c>
      <c r="E137" s="8">
        <v>0</v>
      </c>
      <c r="F137" s="9">
        <v>0</v>
      </c>
      <c r="G137" s="10"/>
      <c r="H137" s="8">
        <v>3648</v>
      </c>
      <c r="I137" s="8">
        <v>3648</v>
      </c>
      <c r="J137" s="8">
        <v>3648</v>
      </c>
      <c r="K137" s="8">
        <v>3648</v>
      </c>
      <c r="L137" s="9">
        <v>3642</v>
      </c>
      <c r="M137" s="114">
        <f t="shared" si="78"/>
        <v>99.835526315789465</v>
      </c>
    </row>
    <row r="138" spans="1:13" x14ac:dyDescent="0.25">
      <c r="A138" s="4"/>
      <c r="B138" s="4" t="s">
        <v>126</v>
      </c>
      <c r="C138" s="8">
        <v>420</v>
      </c>
      <c r="D138" s="9">
        <v>847.12</v>
      </c>
      <c r="E138" s="8">
        <v>1050</v>
      </c>
      <c r="F138" s="9">
        <v>979.29</v>
      </c>
      <c r="G138" s="10"/>
      <c r="H138" s="8">
        <v>1000</v>
      </c>
      <c r="I138" s="8">
        <v>1000</v>
      </c>
      <c r="J138" s="8">
        <v>1000</v>
      </c>
      <c r="K138" s="8">
        <v>1000</v>
      </c>
      <c r="L138" s="9">
        <v>1130.17</v>
      </c>
      <c r="M138" s="114">
        <f t="shared" si="78"/>
        <v>113.01700000000001</v>
      </c>
    </row>
    <row r="139" spans="1:13" x14ac:dyDescent="0.25">
      <c r="A139" s="4"/>
      <c r="B139" s="4"/>
      <c r="C139" s="8"/>
      <c r="D139" s="9"/>
      <c r="E139" s="8"/>
      <c r="F139" s="9"/>
      <c r="G139" s="10"/>
      <c r="H139" s="8"/>
      <c r="I139" s="8"/>
      <c r="J139" s="8"/>
      <c r="K139" s="8"/>
      <c r="L139" s="8"/>
      <c r="M139" s="3"/>
    </row>
    <row r="140" spans="1:13" x14ac:dyDescent="0.25">
      <c r="A140" s="4"/>
      <c r="B140" s="4"/>
      <c r="C140" s="8"/>
      <c r="D140" s="9"/>
      <c r="E140" s="8"/>
      <c r="F140" s="9"/>
      <c r="G140" s="10"/>
      <c r="H140" s="8"/>
      <c r="I140" s="8"/>
      <c r="J140" s="8"/>
      <c r="K140" s="8"/>
      <c r="L140" s="8"/>
      <c r="M140" s="3"/>
    </row>
    <row r="141" spans="1:13" x14ac:dyDescent="0.25">
      <c r="A141" s="4"/>
      <c r="B141" s="4"/>
      <c r="C141" s="8"/>
      <c r="D141" s="9"/>
      <c r="E141" s="8"/>
      <c r="F141" s="9"/>
      <c r="G141" s="10"/>
      <c r="H141" s="8"/>
      <c r="I141" s="8"/>
      <c r="J141" s="8"/>
      <c r="K141" s="8"/>
      <c r="L141" s="8"/>
      <c r="M141" s="3"/>
    </row>
    <row r="142" spans="1:13" x14ac:dyDescent="0.25">
      <c r="A142" s="4"/>
      <c r="B142" s="4"/>
      <c r="C142" s="8"/>
      <c r="D142" s="9"/>
      <c r="E142" s="8"/>
      <c r="F142" s="9"/>
      <c r="G142" s="10"/>
      <c r="H142" s="8"/>
      <c r="I142" s="8"/>
      <c r="J142" s="8"/>
      <c r="K142" s="8"/>
      <c r="L142" s="8"/>
      <c r="M142" s="3"/>
    </row>
    <row r="143" spans="1:13" x14ac:dyDescent="0.25">
      <c r="A143" s="4"/>
      <c r="B143" s="4"/>
      <c r="C143" s="8"/>
      <c r="D143" s="9"/>
      <c r="E143" s="8"/>
      <c r="F143" s="9"/>
      <c r="G143" s="10"/>
      <c r="H143" s="8"/>
      <c r="I143" s="8"/>
      <c r="J143" s="8"/>
      <c r="K143" s="8"/>
      <c r="L143" s="8"/>
      <c r="M143" s="3"/>
    </row>
    <row r="144" spans="1:13" x14ac:dyDescent="0.25">
      <c r="A144" s="4"/>
      <c r="B144" s="4"/>
      <c r="C144" s="8"/>
      <c r="D144" s="9"/>
      <c r="E144" s="8"/>
      <c r="F144" s="9"/>
      <c r="G144" s="10"/>
      <c r="H144" s="8"/>
      <c r="I144" s="8"/>
      <c r="J144" s="8"/>
      <c r="K144" s="8"/>
      <c r="L144" s="8"/>
      <c r="M144" s="3"/>
    </row>
    <row r="145" spans="1:13" x14ac:dyDescent="0.25">
      <c r="A145" s="4"/>
      <c r="B145" s="4"/>
      <c r="C145" s="8"/>
      <c r="D145" s="9"/>
      <c r="E145" s="8"/>
      <c r="F145" s="9"/>
      <c r="G145" s="10"/>
      <c r="H145" s="8"/>
      <c r="I145" s="8"/>
      <c r="J145" s="8"/>
      <c r="K145" s="8"/>
      <c r="L145" s="8"/>
      <c r="M145" s="3"/>
    </row>
    <row r="146" spans="1:13" x14ac:dyDescent="0.25">
      <c r="A146" s="4"/>
      <c r="B146" s="4"/>
      <c r="C146" s="8"/>
      <c r="D146" s="9"/>
      <c r="E146" s="8"/>
      <c r="F146" s="9"/>
      <c r="G146" s="10"/>
      <c r="H146" s="8"/>
      <c r="I146" s="8"/>
      <c r="J146" s="8"/>
      <c r="K146" s="8"/>
      <c r="L146" s="8"/>
      <c r="M146" s="3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3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3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3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3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3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3"/>
    </row>
    <row r="153" spans="1:13" x14ac:dyDescent="0.25">
      <c r="A153" s="4"/>
      <c r="B153" s="4" t="s">
        <v>401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3"/>
    </row>
    <row r="154" spans="1:13" x14ac:dyDescent="0.25">
      <c r="A154" s="4"/>
      <c r="B154" s="4" t="s">
        <v>426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3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3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3"/>
    </row>
    <row r="157" spans="1:13" x14ac:dyDescent="0.25">
      <c r="A157" s="4" t="s">
        <v>403</v>
      </c>
      <c r="B157" s="4"/>
      <c r="C157" s="5" t="s">
        <v>3</v>
      </c>
      <c r="D157" s="5" t="s">
        <v>3</v>
      </c>
      <c r="E157" s="5" t="s">
        <v>4</v>
      </c>
      <c r="F157" s="118" t="s">
        <v>5</v>
      </c>
      <c r="G157" s="5" t="s">
        <v>6</v>
      </c>
      <c r="H157" s="5" t="s">
        <v>4</v>
      </c>
      <c r="I157" s="5" t="s">
        <v>7</v>
      </c>
      <c r="J157" s="5" t="s">
        <v>8</v>
      </c>
      <c r="K157" s="5" t="s">
        <v>9</v>
      </c>
      <c r="L157" s="5" t="s">
        <v>507</v>
      </c>
      <c r="M157" s="91" t="s">
        <v>508</v>
      </c>
    </row>
    <row r="158" spans="1:13" x14ac:dyDescent="0.25">
      <c r="A158" s="22" t="s">
        <v>404</v>
      </c>
      <c r="B158" s="4"/>
      <c r="C158" s="5">
        <v>2011</v>
      </c>
      <c r="D158" s="5">
        <v>2012</v>
      </c>
      <c r="E158" s="6">
        <v>2013</v>
      </c>
      <c r="F158" s="120"/>
      <c r="G158" s="5"/>
      <c r="H158" s="6">
        <v>2014</v>
      </c>
      <c r="I158" s="6">
        <v>2014</v>
      </c>
      <c r="J158" s="6">
        <v>2014</v>
      </c>
      <c r="K158" s="6">
        <v>2014</v>
      </c>
      <c r="L158" s="6">
        <v>2014</v>
      </c>
      <c r="M158" s="91" t="s">
        <v>509</v>
      </c>
    </row>
    <row r="159" spans="1:13" x14ac:dyDescent="0.25">
      <c r="A159" s="4" t="s">
        <v>405</v>
      </c>
      <c r="B159" s="4"/>
      <c r="C159" s="5" t="s">
        <v>11</v>
      </c>
      <c r="D159" s="5" t="s">
        <v>11</v>
      </c>
      <c r="E159" s="6" t="s">
        <v>11</v>
      </c>
      <c r="F159" s="5" t="s">
        <v>11</v>
      </c>
      <c r="G159" s="5"/>
      <c r="H159" s="6" t="s">
        <v>11</v>
      </c>
      <c r="I159" s="6" t="s">
        <v>11</v>
      </c>
      <c r="J159" s="6" t="s">
        <v>11</v>
      </c>
      <c r="K159" s="6" t="s">
        <v>11</v>
      </c>
      <c r="L159" s="93" t="s">
        <v>11</v>
      </c>
      <c r="M159" s="3"/>
    </row>
    <row r="160" spans="1:13" x14ac:dyDescent="0.25">
      <c r="A160" s="4" t="s">
        <v>414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3"/>
    </row>
    <row r="161" spans="1:13" x14ac:dyDescent="0.25">
      <c r="A161" s="4"/>
      <c r="B161" s="4" t="s">
        <v>102</v>
      </c>
      <c r="C161" s="8">
        <f t="shared" ref="C161:F163" si="79">C162</f>
        <v>10010</v>
      </c>
      <c r="D161" s="9">
        <f t="shared" si="79"/>
        <v>10958.7</v>
      </c>
      <c r="E161" s="8">
        <f t="shared" si="79"/>
        <v>10800</v>
      </c>
      <c r="F161" s="9">
        <f t="shared" si="79"/>
        <v>11352</v>
      </c>
      <c r="G161" s="10"/>
      <c r="H161" s="8">
        <f t="shared" ref="H161:L163" si="80">H162</f>
        <v>10800</v>
      </c>
      <c r="I161" s="8">
        <f t="shared" si="80"/>
        <v>10800</v>
      </c>
      <c r="J161" s="8">
        <f t="shared" si="80"/>
        <v>10800</v>
      </c>
      <c r="K161" s="8">
        <f t="shared" si="80"/>
        <v>10800</v>
      </c>
      <c r="L161" s="9">
        <f t="shared" si="80"/>
        <v>12812.25</v>
      </c>
      <c r="M161" s="114">
        <f>L161/K161*100</f>
        <v>118.63194444444444</v>
      </c>
    </row>
    <row r="162" spans="1:13" x14ac:dyDescent="0.25">
      <c r="A162" s="4"/>
      <c r="B162" s="4" t="s">
        <v>124</v>
      </c>
      <c r="C162" s="8">
        <f t="shared" si="79"/>
        <v>10010</v>
      </c>
      <c r="D162" s="9">
        <f t="shared" si="79"/>
        <v>10958.7</v>
      </c>
      <c r="E162" s="8">
        <f t="shared" si="79"/>
        <v>10800</v>
      </c>
      <c r="F162" s="9">
        <f t="shared" si="79"/>
        <v>11352</v>
      </c>
      <c r="G162" s="10"/>
      <c r="H162" s="8">
        <f t="shared" si="80"/>
        <v>10800</v>
      </c>
      <c r="I162" s="8">
        <f t="shared" si="80"/>
        <v>10800</v>
      </c>
      <c r="J162" s="8">
        <f t="shared" si="80"/>
        <v>10800</v>
      </c>
      <c r="K162" s="8">
        <f t="shared" si="80"/>
        <v>10800</v>
      </c>
      <c r="L162" s="9">
        <f t="shared" si="80"/>
        <v>12812.25</v>
      </c>
      <c r="M162" s="114">
        <f t="shared" ref="M162:M164" si="81">L162/K162*100</f>
        <v>118.63194444444444</v>
      </c>
    </row>
    <row r="163" spans="1:13" x14ac:dyDescent="0.25">
      <c r="A163" s="4"/>
      <c r="B163" s="4" t="s">
        <v>125</v>
      </c>
      <c r="C163" s="8">
        <f t="shared" si="79"/>
        <v>10010</v>
      </c>
      <c r="D163" s="9">
        <f t="shared" si="79"/>
        <v>10958.7</v>
      </c>
      <c r="E163" s="8">
        <f t="shared" si="79"/>
        <v>10800</v>
      </c>
      <c r="F163" s="9">
        <f t="shared" si="79"/>
        <v>11352</v>
      </c>
      <c r="G163" s="10"/>
      <c r="H163" s="8">
        <f t="shared" si="80"/>
        <v>10800</v>
      </c>
      <c r="I163" s="8">
        <f t="shared" si="80"/>
        <v>10800</v>
      </c>
      <c r="J163" s="8">
        <f t="shared" si="80"/>
        <v>10800</v>
      </c>
      <c r="K163" s="8">
        <f t="shared" si="80"/>
        <v>10800</v>
      </c>
      <c r="L163" s="9">
        <f t="shared" si="80"/>
        <v>12812.25</v>
      </c>
      <c r="M163" s="114">
        <f t="shared" si="81"/>
        <v>118.63194444444444</v>
      </c>
    </row>
    <row r="164" spans="1:13" x14ac:dyDescent="0.25">
      <c r="A164" s="4" t="s">
        <v>427</v>
      </c>
      <c r="B164" s="4" t="s">
        <v>428</v>
      </c>
      <c r="C164" s="8">
        <v>10010</v>
      </c>
      <c r="D164" s="9">
        <v>10958.7</v>
      </c>
      <c r="E164" s="8">
        <v>10800</v>
      </c>
      <c r="F164" s="9">
        <v>11352</v>
      </c>
      <c r="G164" s="10"/>
      <c r="H164" s="8">
        <v>10800</v>
      </c>
      <c r="I164" s="8">
        <v>10800</v>
      </c>
      <c r="J164" s="8">
        <v>10800</v>
      </c>
      <c r="K164" s="8">
        <v>10800</v>
      </c>
      <c r="L164" s="9">
        <v>12812.25</v>
      </c>
      <c r="M164" s="114">
        <f t="shared" si="81"/>
        <v>118.63194444444444</v>
      </c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3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3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3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3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3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3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3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3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3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3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3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3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3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3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3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3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3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3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3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3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3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3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3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3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3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3"/>
    </row>
    <row r="191" spans="1:13" x14ac:dyDescent="0.25">
      <c r="A191" s="4"/>
      <c r="B191" s="4" t="s">
        <v>401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3"/>
    </row>
    <row r="192" spans="1:13" x14ac:dyDescent="0.25">
      <c r="A192" s="4"/>
      <c r="B192" s="4" t="s">
        <v>429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3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3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3"/>
    </row>
    <row r="195" spans="1:13" x14ac:dyDescent="0.25">
      <c r="A195" s="4" t="s">
        <v>403</v>
      </c>
      <c r="B195" s="4"/>
      <c r="C195" s="5" t="s">
        <v>3</v>
      </c>
      <c r="D195" s="5" t="s">
        <v>3</v>
      </c>
      <c r="E195" s="5" t="s">
        <v>4</v>
      </c>
      <c r="F195" s="118" t="s">
        <v>5</v>
      </c>
      <c r="G195" s="5" t="s">
        <v>6</v>
      </c>
      <c r="H195" s="5" t="s">
        <v>4</v>
      </c>
      <c r="I195" s="5" t="s">
        <v>7</v>
      </c>
      <c r="J195" s="5" t="s">
        <v>8</v>
      </c>
      <c r="K195" s="5" t="s">
        <v>9</v>
      </c>
      <c r="L195" s="5" t="s">
        <v>507</v>
      </c>
      <c r="M195" s="91" t="s">
        <v>508</v>
      </c>
    </row>
    <row r="196" spans="1:13" x14ac:dyDescent="0.25">
      <c r="A196" s="22" t="s">
        <v>404</v>
      </c>
      <c r="B196" s="4"/>
      <c r="C196" s="5">
        <v>2011</v>
      </c>
      <c r="D196" s="5">
        <v>2012</v>
      </c>
      <c r="E196" s="6">
        <v>2013</v>
      </c>
      <c r="F196" s="120"/>
      <c r="G196" s="5"/>
      <c r="H196" s="6">
        <v>2014</v>
      </c>
      <c r="I196" s="6">
        <v>2014</v>
      </c>
      <c r="J196" s="6">
        <v>2014</v>
      </c>
      <c r="K196" s="6">
        <v>2014</v>
      </c>
      <c r="L196" s="6">
        <v>2014</v>
      </c>
      <c r="M196" s="91" t="s">
        <v>509</v>
      </c>
    </row>
    <row r="197" spans="1:13" x14ac:dyDescent="0.25">
      <c r="A197" s="4" t="s">
        <v>405</v>
      </c>
      <c r="B197" s="4"/>
      <c r="C197" s="5" t="s">
        <v>11</v>
      </c>
      <c r="D197" s="5" t="s">
        <v>11</v>
      </c>
      <c r="E197" s="6" t="s">
        <v>11</v>
      </c>
      <c r="F197" s="5" t="s">
        <v>11</v>
      </c>
      <c r="G197" s="5"/>
      <c r="H197" s="6" t="s">
        <v>11</v>
      </c>
      <c r="I197" s="6" t="s">
        <v>11</v>
      </c>
      <c r="J197" s="6" t="s">
        <v>11</v>
      </c>
      <c r="K197" s="6" t="s">
        <v>11</v>
      </c>
      <c r="L197" s="93" t="s">
        <v>11</v>
      </c>
      <c r="M197" s="3"/>
    </row>
    <row r="198" spans="1:13" x14ac:dyDescent="0.25">
      <c r="A198" s="4" t="s">
        <v>406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3"/>
    </row>
    <row r="199" spans="1:13" x14ac:dyDescent="0.25">
      <c r="A199" s="4"/>
      <c r="B199" s="4" t="s">
        <v>102</v>
      </c>
      <c r="C199" s="8">
        <f>C200+C206+C217+C243</f>
        <v>15625</v>
      </c>
      <c r="D199" s="9">
        <f>D200+D206+D217+D243</f>
        <v>12528.07</v>
      </c>
      <c r="E199" s="8">
        <f>E200+E206+E217+E243</f>
        <v>14985</v>
      </c>
      <c r="F199" s="9">
        <f>F200+F206+F217+F243</f>
        <v>14412.77</v>
      </c>
      <c r="G199" s="10"/>
      <c r="H199" s="8">
        <f>H200+H206+H217+H243</f>
        <v>15169</v>
      </c>
      <c r="I199" s="8">
        <f>I200+I206+I217+I243</f>
        <v>15339</v>
      </c>
      <c r="J199" s="8">
        <f>J200+J206+J217+J243</f>
        <v>16755</v>
      </c>
      <c r="K199" s="8">
        <f>K200+K206+K217+K243</f>
        <v>16799</v>
      </c>
      <c r="L199" s="9">
        <f>L200+L206+L217+L243</f>
        <v>15059.949999999999</v>
      </c>
      <c r="M199" s="114">
        <f>L199/K199*100</f>
        <v>89.647895708077854</v>
      </c>
    </row>
    <row r="200" spans="1:13" x14ac:dyDescent="0.25">
      <c r="A200" s="4"/>
      <c r="B200" s="4" t="s">
        <v>103</v>
      </c>
      <c r="C200" s="8">
        <f>SUM(C201+C202+C204)</f>
        <v>3481</v>
      </c>
      <c r="D200" s="9">
        <f>SUM(D201+D202+D204)</f>
        <v>3325.4</v>
      </c>
      <c r="E200" s="8">
        <f>SUM(E201+E202+E204)</f>
        <v>3370</v>
      </c>
      <c r="F200" s="9">
        <f>SUM(F201+F202+F204)</f>
        <v>3325.35</v>
      </c>
      <c r="G200" s="10"/>
      <c r="H200" s="8">
        <f>SUM(H201+H202+H204)</f>
        <v>3400</v>
      </c>
      <c r="I200" s="8">
        <f>SUM(I201+I202+I204)</f>
        <v>3470</v>
      </c>
      <c r="J200" s="8">
        <f>SUM(J201+J202+J204)</f>
        <v>3470</v>
      </c>
      <c r="K200" s="8">
        <f>SUM(K201+K202+K204)</f>
        <v>3470</v>
      </c>
      <c r="L200" s="9">
        <f>SUM(L201+L202+L204)</f>
        <v>3414.9199999999996</v>
      </c>
      <c r="M200" s="114">
        <f t="shared" ref="M200:M203" si="82">L200/K200*100</f>
        <v>98.412680115273758</v>
      </c>
    </row>
    <row r="201" spans="1:13" x14ac:dyDescent="0.25">
      <c r="A201" s="4"/>
      <c r="B201" s="4" t="s">
        <v>104</v>
      </c>
      <c r="C201" s="8">
        <v>2648</v>
      </c>
      <c r="D201" s="9">
        <v>2640.33</v>
      </c>
      <c r="E201" s="8">
        <v>2700</v>
      </c>
      <c r="F201" s="9">
        <v>2636.92</v>
      </c>
      <c r="G201" s="10"/>
      <c r="H201" s="8">
        <v>2800</v>
      </c>
      <c r="I201" s="8">
        <v>2770</v>
      </c>
      <c r="J201" s="8">
        <v>2770</v>
      </c>
      <c r="K201" s="8">
        <v>2770</v>
      </c>
      <c r="L201" s="9">
        <v>2759.49</v>
      </c>
      <c r="M201" s="114">
        <f t="shared" si="82"/>
        <v>99.620577617328507</v>
      </c>
    </row>
    <row r="202" spans="1:13" x14ac:dyDescent="0.25">
      <c r="A202" s="4"/>
      <c r="B202" s="4" t="s">
        <v>128</v>
      </c>
      <c r="C202" s="8">
        <f>SUM(C203:C203)</f>
        <v>678</v>
      </c>
      <c r="D202" s="9">
        <f>SUM(D203:D203)</f>
        <v>685.07</v>
      </c>
      <c r="E202" s="8">
        <f>SUM(E203:E203)</f>
        <v>670</v>
      </c>
      <c r="F202" s="9">
        <f>SUM(F203:F203)</f>
        <v>688.43</v>
      </c>
      <c r="G202" s="10"/>
      <c r="H202" s="8">
        <f>SUM(H203:H203)</f>
        <v>600</v>
      </c>
      <c r="I202" s="8">
        <f>SUM(I203:I203)</f>
        <v>700</v>
      </c>
      <c r="J202" s="8">
        <f>SUM(J203:J203)</f>
        <v>700</v>
      </c>
      <c r="K202" s="8">
        <f>SUM(K203:K203)</f>
        <v>700</v>
      </c>
      <c r="L202" s="9">
        <f>SUM(L203:L203)</f>
        <v>655.43</v>
      </c>
      <c r="M202" s="114">
        <f t="shared" si="82"/>
        <v>93.632857142857134</v>
      </c>
    </row>
    <row r="203" spans="1:13" x14ac:dyDescent="0.25">
      <c r="A203" s="4"/>
      <c r="B203" s="4" t="s">
        <v>248</v>
      </c>
      <c r="C203" s="8">
        <v>678</v>
      </c>
      <c r="D203" s="9">
        <v>685.07</v>
      </c>
      <c r="E203" s="8">
        <v>670</v>
      </c>
      <c r="F203" s="9">
        <v>688.43</v>
      </c>
      <c r="G203" s="10"/>
      <c r="H203" s="8">
        <v>600</v>
      </c>
      <c r="I203" s="8">
        <v>700</v>
      </c>
      <c r="J203" s="8">
        <v>700</v>
      </c>
      <c r="K203" s="8">
        <v>700</v>
      </c>
      <c r="L203" s="9">
        <v>655.43</v>
      </c>
      <c r="M203" s="114">
        <f t="shared" si="82"/>
        <v>93.632857142857134</v>
      </c>
    </row>
    <row r="204" spans="1:13" x14ac:dyDescent="0.25">
      <c r="A204" s="4"/>
      <c r="B204" s="4" t="s">
        <v>131</v>
      </c>
      <c r="C204" s="8">
        <v>155</v>
      </c>
      <c r="D204" s="9">
        <v>0</v>
      </c>
      <c r="E204" s="8">
        <v>0</v>
      </c>
      <c r="F204" s="9">
        <v>0</v>
      </c>
      <c r="G204" s="10"/>
      <c r="H204" s="8">
        <v>0</v>
      </c>
      <c r="I204" s="8">
        <v>0</v>
      </c>
      <c r="J204" s="8">
        <v>0</v>
      </c>
      <c r="K204" s="8">
        <v>0</v>
      </c>
      <c r="L204" s="9">
        <v>0</v>
      </c>
      <c r="M204" s="114" t="s">
        <v>519</v>
      </c>
    </row>
    <row r="205" spans="1:13" x14ac:dyDescent="0.25">
      <c r="A205" s="4"/>
      <c r="B205" s="4"/>
      <c r="C205" s="8"/>
      <c r="D205" s="9"/>
      <c r="E205" s="8"/>
      <c r="F205" s="9"/>
      <c r="G205" s="10"/>
      <c r="H205" s="8"/>
      <c r="I205" s="8"/>
      <c r="J205" s="8"/>
      <c r="K205" s="8"/>
      <c r="L205" s="8"/>
      <c r="M205" s="115"/>
    </row>
    <row r="206" spans="1:13" x14ac:dyDescent="0.25">
      <c r="A206" s="4"/>
      <c r="B206" s="4" t="s">
        <v>105</v>
      </c>
      <c r="C206" s="8">
        <f>SUM(C207:C209)</f>
        <v>1078</v>
      </c>
      <c r="D206" s="9">
        <f>SUM(D207:D209)</f>
        <v>1049.27</v>
      </c>
      <c r="E206" s="8">
        <f>SUM(E207:E209)</f>
        <v>1114</v>
      </c>
      <c r="F206" s="9">
        <f>SUM(F207:F209)</f>
        <v>1063.0400000000002</v>
      </c>
      <c r="G206" s="10"/>
      <c r="H206" s="8">
        <f>SUM(H207:H209)</f>
        <v>1124</v>
      </c>
      <c r="I206" s="8">
        <f>SUM(I207:I209)</f>
        <v>1124</v>
      </c>
      <c r="J206" s="8">
        <f>SUM(J207:J209)</f>
        <v>1124</v>
      </c>
      <c r="K206" s="8">
        <f>SUM(K207:K209)</f>
        <v>1124</v>
      </c>
      <c r="L206" s="9">
        <f>SUM(L207:L209)</f>
        <v>1057.55</v>
      </c>
      <c r="M206" s="114">
        <f>L206/K206*100</f>
        <v>94.088078291814952</v>
      </c>
    </row>
    <row r="207" spans="1:13" x14ac:dyDescent="0.25">
      <c r="A207" s="4"/>
      <c r="B207" s="4" t="s">
        <v>106</v>
      </c>
      <c r="C207" s="8">
        <v>349</v>
      </c>
      <c r="D207" s="9">
        <v>339.08</v>
      </c>
      <c r="E207" s="8">
        <v>357</v>
      </c>
      <c r="F207" s="9">
        <v>332.46</v>
      </c>
      <c r="G207" s="10"/>
      <c r="H207" s="8">
        <v>360</v>
      </c>
      <c r="I207" s="8">
        <v>360</v>
      </c>
      <c r="J207" s="8">
        <v>360</v>
      </c>
      <c r="K207" s="8">
        <v>360</v>
      </c>
      <c r="L207" s="9">
        <v>341.37</v>
      </c>
      <c r="M207" s="114">
        <f t="shared" ref="M207:M215" si="83">L207/K207*100</f>
        <v>94.825000000000003</v>
      </c>
    </row>
    <row r="208" spans="1:13" x14ac:dyDescent="0.25">
      <c r="A208" s="4"/>
      <c r="B208" s="4" t="s">
        <v>430</v>
      </c>
      <c r="C208" s="8">
        <v>0</v>
      </c>
      <c r="D208" s="9">
        <v>0</v>
      </c>
      <c r="E208" s="8">
        <v>0</v>
      </c>
      <c r="F208" s="9">
        <v>9.6</v>
      </c>
      <c r="G208" s="10"/>
      <c r="H208" s="8">
        <v>0</v>
      </c>
      <c r="I208" s="8">
        <v>0</v>
      </c>
      <c r="J208" s="8">
        <v>0</v>
      </c>
      <c r="K208" s="8">
        <v>0</v>
      </c>
      <c r="L208" s="9">
        <v>0</v>
      </c>
      <c r="M208" s="114" t="s">
        <v>519</v>
      </c>
    </row>
    <row r="209" spans="1:13" x14ac:dyDescent="0.25">
      <c r="A209" s="4"/>
      <c r="B209" s="4" t="s">
        <v>107</v>
      </c>
      <c r="C209" s="8">
        <f>SUM(C210:C215)</f>
        <v>729</v>
      </c>
      <c r="D209" s="9">
        <f>SUM(D210:D215)</f>
        <v>710.19</v>
      </c>
      <c r="E209" s="8">
        <f t="shared" ref="E209" si="84">SUM(E210:E215)</f>
        <v>757</v>
      </c>
      <c r="F209" s="9">
        <f>SUM(F210:F215)</f>
        <v>720.98000000000013</v>
      </c>
      <c r="G209" s="10"/>
      <c r="H209" s="8">
        <f t="shared" ref="H209:K209" si="85">SUM(H210:H215)</f>
        <v>764</v>
      </c>
      <c r="I209" s="8">
        <f t="shared" si="85"/>
        <v>764</v>
      </c>
      <c r="J209" s="8">
        <f t="shared" si="85"/>
        <v>764</v>
      </c>
      <c r="K209" s="8">
        <f t="shared" si="85"/>
        <v>764</v>
      </c>
      <c r="L209" s="9">
        <f t="shared" ref="L209" si="86">SUM(L210:L215)</f>
        <v>716.18</v>
      </c>
      <c r="M209" s="114">
        <f t="shared" si="83"/>
        <v>93.740837696335063</v>
      </c>
    </row>
    <row r="210" spans="1:13" x14ac:dyDescent="0.25">
      <c r="A210" s="4"/>
      <c r="B210" s="4" t="s">
        <v>108</v>
      </c>
      <c r="C210" s="8">
        <v>49</v>
      </c>
      <c r="D210" s="9">
        <v>47.36</v>
      </c>
      <c r="E210" s="8">
        <v>50</v>
      </c>
      <c r="F210" s="9">
        <v>47.77</v>
      </c>
      <c r="G210" s="10"/>
      <c r="H210" s="8">
        <v>51</v>
      </c>
      <c r="I210" s="8">
        <v>51</v>
      </c>
      <c r="J210" s="8">
        <v>51</v>
      </c>
      <c r="K210" s="8">
        <v>51</v>
      </c>
      <c r="L210" s="9">
        <v>47.67</v>
      </c>
      <c r="M210" s="114">
        <f t="shared" si="83"/>
        <v>93.470588235294116</v>
      </c>
    </row>
    <row r="211" spans="1:13" x14ac:dyDescent="0.25">
      <c r="A211" s="4"/>
      <c r="B211" s="4" t="s">
        <v>109</v>
      </c>
      <c r="C211" s="8">
        <v>487</v>
      </c>
      <c r="D211" s="9">
        <v>474.73</v>
      </c>
      <c r="E211" s="8">
        <v>500</v>
      </c>
      <c r="F211" s="9">
        <v>478.91</v>
      </c>
      <c r="G211" s="10"/>
      <c r="H211" s="8">
        <v>504</v>
      </c>
      <c r="I211" s="8">
        <v>504</v>
      </c>
      <c r="J211" s="8">
        <v>504</v>
      </c>
      <c r="K211" s="8">
        <v>504</v>
      </c>
      <c r="L211" s="9">
        <v>477.96</v>
      </c>
      <c r="M211" s="114">
        <f t="shared" si="83"/>
        <v>94.833333333333329</v>
      </c>
    </row>
    <row r="212" spans="1:13" x14ac:dyDescent="0.25">
      <c r="A212" s="4"/>
      <c r="B212" s="4" t="s">
        <v>110</v>
      </c>
      <c r="C212" s="8">
        <v>28</v>
      </c>
      <c r="D212" s="9">
        <v>27.05</v>
      </c>
      <c r="E212" s="8">
        <v>29</v>
      </c>
      <c r="F212" s="9">
        <v>28</v>
      </c>
      <c r="G212" s="10"/>
      <c r="H212" s="8">
        <v>29</v>
      </c>
      <c r="I212" s="8">
        <v>29</v>
      </c>
      <c r="J212" s="8">
        <v>29</v>
      </c>
      <c r="K212" s="8">
        <v>29</v>
      </c>
      <c r="L212" s="9">
        <v>28.51</v>
      </c>
      <c r="M212" s="114">
        <f t="shared" si="83"/>
        <v>98.310344827586221</v>
      </c>
    </row>
    <row r="213" spans="1:13" x14ac:dyDescent="0.25">
      <c r="A213" s="4"/>
      <c r="B213" s="4" t="s">
        <v>111</v>
      </c>
      <c r="C213" s="8">
        <v>0</v>
      </c>
      <c r="D213" s="9">
        <v>0</v>
      </c>
      <c r="E213" s="8">
        <v>6</v>
      </c>
      <c r="F213" s="9">
        <v>2.88</v>
      </c>
      <c r="G213" s="10"/>
      <c r="H213" s="8">
        <v>6</v>
      </c>
      <c r="I213" s="8">
        <v>6</v>
      </c>
      <c r="J213" s="8">
        <v>6</v>
      </c>
      <c r="K213" s="8">
        <v>6</v>
      </c>
      <c r="L213" s="9">
        <v>0</v>
      </c>
      <c r="M213" s="114">
        <f t="shared" si="83"/>
        <v>0</v>
      </c>
    </row>
    <row r="214" spans="1:13" x14ac:dyDescent="0.25">
      <c r="A214" s="4"/>
      <c r="B214" s="4" t="s">
        <v>112</v>
      </c>
      <c r="C214" s="8">
        <v>0</v>
      </c>
      <c r="D214" s="9">
        <v>0</v>
      </c>
      <c r="E214" s="8">
        <v>2</v>
      </c>
      <c r="F214" s="9">
        <v>0.96</v>
      </c>
      <c r="G214" s="10"/>
      <c r="H214" s="8">
        <v>2</v>
      </c>
      <c r="I214" s="8">
        <v>2</v>
      </c>
      <c r="J214" s="8">
        <v>2</v>
      </c>
      <c r="K214" s="8">
        <v>2</v>
      </c>
      <c r="L214" s="9">
        <v>0</v>
      </c>
      <c r="M214" s="114">
        <f t="shared" si="83"/>
        <v>0</v>
      </c>
    </row>
    <row r="215" spans="1:13" x14ac:dyDescent="0.25">
      <c r="A215" s="4"/>
      <c r="B215" s="4" t="s">
        <v>113</v>
      </c>
      <c r="C215" s="8">
        <v>165</v>
      </c>
      <c r="D215" s="9">
        <v>161.05000000000001</v>
      </c>
      <c r="E215" s="8">
        <v>170</v>
      </c>
      <c r="F215" s="9">
        <v>162.46</v>
      </c>
      <c r="G215" s="10"/>
      <c r="H215" s="8">
        <v>172</v>
      </c>
      <c r="I215" s="8">
        <v>172</v>
      </c>
      <c r="J215" s="8">
        <v>172</v>
      </c>
      <c r="K215" s="8">
        <v>172</v>
      </c>
      <c r="L215" s="9">
        <v>162.04</v>
      </c>
      <c r="M215" s="114">
        <f t="shared" si="83"/>
        <v>94.20930232558139</v>
      </c>
    </row>
    <row r="216" spans="1:13" x14ac:dyDescent="0.25">
      <c r="A216" s="4"/>
      <c r="B216" s="4"/>
      <c r="C216" s="8"/>
      <c r="D216" s="9"/>
      <c r="E216" s="8"/>
      <c r="F216" s="9"/>
      <c r="G216" s="10"/>
      <c r="H216" s="8"/>
      <c r="I216" s="8"/>
      <c r="J216" s="8"/>
      <c r="K216" s="8"/>
      <c r="L216" s="8"/>
      <c r="M216" s="115"/>
    </row>
    <row r="217" spans="1:13" x14ac:dyDescent="0.25">
      <c r="A217" s="4"/>
      <c r="B217" s="4" t="s">
        <v>115</v>
      </c>
      <c r="C217" s="8">
        <f>C218+C222+C229+C231+C234</f>
        <v>11066</v>
      </c>
      <c r="D217" s="9">
        <f>D218+D222+D229+D231+D234</f>
        <v>8153.4</v>
      </c>
      <c r="E217" s="8">
        <f>E218+E222+E229+E231+E234</f>
        <v>10501</v>
      </c>
      <c r="F217" s="9">
        <f>F218+F222+F229+F231+F234</f>
        <v>10024.379999999999</v>
      </c>
      <c r="G217" s="10"/>
      <c r="H217" s="8">
        <f>H218+H222+H229+H231+H234</f>
        <v>10645</v>
      </c>
      <c r="I217" s="8">
        <f>I218+I222+I229+I231+I234</f>
        <v>10745</v>
      </c>
      <c r="J217" s="8">
        <f>J218+J222+J229+J231+J234</f>
        <v>12161</v>
      </c>
      <c r="K217" s="8">
        <f>K218+K222+K229+K231+K234</f>
        <v>12185</v>
      </c>
      <c r="L217" s="9">
        <f>L218+L222+L229+L231+L234</f>
        <v>10568.09</v>
      </c>
      <c r="M217" s="114">
        <f>L217/K217*100</f>
        <v>86.730324169060324</v>
      </c>
    </row>
    <row r="218" spans="1:13" x14ac:dyDescent="0.25">
      <c r="A218" s="4"/>
      <c r="B218" s="4" t="s">
        <v>135</v>
      </c>
      <c r="C218" s="8">
        <f>SUM(C219:C221)</f>
        <v>5760</v>
      </c>
      <c r="D218" s="9">
        <f>SUM(D219:D221)</f>
        <v>4523.4799999999996</v>
      </c>
      <c r="E218" s="8">
        <f t="shared" ref="E218" si="87">SUM(E219:E221)</f>
        <v>6530</v>
      </c>
      <c r="F218" s="9">
        <f>SUM(F219:F221)</f>
        <v>6053.28</v>
      </c>
      <c r="G218" s="10"/>
      <c r="H218" s="8">
        <f t="shared" ref="H218:K218" si="88">SUM(H219:H221)</f>
        <v>6950</v>
      </c>
      <c r="I218" s="8">
        <f t="shared" si="88"/>
        <v>7050</v>
      </c>
      <c r="J218" s="8">
        <f t="shared" si="88"/>
        <v>7050</v>
      </c>
      <c r="K218" s="8">
        <f t="shared" si="88"/>
        <v>7050</v>
      </c>
      <c r="L218" s="9">
        <f t="shared" ref="L218" si="89">SUM(L219:L221)</f>
        <v>5765.61</v>
      </c>
      <c r="M218" s="114">
        <f t="shared" ref="M218:M241" si="90">L218/K218*100</f>
        <v>81.781702127659571</v>
      </c>
    </row>
    <row r="219" spans="1:13" x14ac:dyDescent="0.25">
      <c r="A219" s="4"/>
      <c r="B219" s="4" t="s">
        <v>205</v>
      </c>
      <c r="C219" s="8">
        <v>4782</v>
      </c>
      <c r="D219" s="9">
        <v>3834.31</v>
      </c>
      <c r="E219" s="8">
        <v>5500</v>
      </c>
      <c r="F219" s="9">
        <v>4646.87</v>
      </c>
      <c r="G219" s="10"/>
      <c r="H219" s="8">
        <v>5500</v>
      </c>
      <c r="I219" s="8">
        <v>5500</v>
      </c>
      <c r="J219" s="8">
        <v>5500</v>
      </c>
      <c r="K219" s="8">
        <v>5500</v>
      </c>
      <c r="L219" s="9">
        <v>5212.2299999999996</v>
      </c>
      <c r="M219" s="114">
        <f t="shared" si="90"/>
        <v>94.767818181818171</v>
      </c>
    </row>
    <row r="220" spans="1:13" x14ac:dyDescent="0.25">
      <c r="A220" s="4"/>
      <c r="B220" s="4" t="s">
        <v>206</v>
      </c>
      <c r="C220" s="8">
        <v>764</v>
      </c>
      <c r="D220" s="9">
        <v>530.72</v>
      </c>
      <c r="E220" s="8">
        <v>900</v>
      </c>
      <c r="F220" s="9">
        <v>1247.52</v>
      </c>
      <c r="G220" s="10"/>
      <c r="H220" s="8">
        <v>1300</v>
      </c>
      <c r="I220" s="8">
        <v>1300</v>
      </c>
      <c r="J220" s="8">
        <v>1300</v>
      </c>
      <c r="K220" s="8">
        <v>1300</v>
      </c>
      <c r="L220" s="9">
        <v>308.85000000000002</v>
      </c>
      <c r="M220" s="114">
        <f t="shared" si="90"/>
        <v>23.757692307692309</v>
      </c>
    </row>
    <row r="221" spans="1:13" x14ac:dyDescent="0.25">
      <c r="A221" s="4" t="s">
        <v>136</v>
      </c>
      <c r="B221" s="4" t="s">
        <v>137</v>
      </c>
      <c r="C221" s="8">
        <v>214</v>
      </c>
      <c r="D221" s="9">
        <v>158.44999999999999</v>
      </c>
      <c r="E221" s="8">
        <v>130</v>
      </c>
      <c r="F221" s="9">
        <v>158.88999999999999</v>
      </c>
      <c r="G221" s="10"/>
      <c r="H221" s="8">
        <v>150</v>
      </c>
      <c r="I221" s="8">
        <v>250</v>
      </c>
      <c r="J221" s="8">
        <v>250</v>
      </c>
      <c r="K221" s="8">
        <v>250</v>
      </c>
      <c r="L221" s="9">
        <v>244.53</v>
      </c>
      <c r="M221" s="114">
        <f t="shared" si="90"/>
        <v>97.811999999999998</v>
      </c>
    </row>
    <row r="222" spans="1:13" x14ac:dyDescent="0.25">
      <c r="A222" s="4"/>
      <c r="B222" s="4" t="s">
        <v>118</v>
      </c>
      <c r="C222" s="8">
        <f>SUM(C223:C228)</f>
        <v>845</v>
      </c>
      <c r="D222" s="9">
        <f>SUM(D223:D228)</f>
        <v>824.42000000000007</v>
      </c>
      <c r="E222" s="8">
        <f>SUM(E223:E228)</f>
        <v>850</v>
      </c>
      <c r="F222" s="9">
        <f>SUM(F223:F228)</f>
        <v>917.2</v>
      </c>
      <c r="G222" s="10"/>
      <c r="H222" s="8">
        <f>SUM(H223:H228)</f>
        <v>1240</v>
      </c>
      <c r="I222" s="8">
        <f>SUM(I223:I228)</f>
        <v>1240</v>
      </c>
      <c r="J222" s="8">
        <f>SUM(J223:J228)</f>
        <v>2656</v>
      </c>
      <c r="K222" s="8">
        <f>SUM(K223:K228)</f>
        <v>2445</v>
      </c>
      <c r="L222" s="9">
        <f>SUM(L223:L228)</f>
        <v>2424.64</v>
      </c>
      <c r="M222" s="114">
        <f t="shared" si="90"/>
        <v>99.167280163599187</v>
      </c>
    </row>
    <row r="223" spans="1:13" x14ac:dyDescent="0.25">
      <c r="A223" s="4"/>
      <c r="B223" s="4" t="s">
        <v>138</v>
      </c>
      <c r="C223" s="8">
        <v>0</v>
      </c>
      <c r="D223" s="9">
        <v>0</v>
      </c>
      <c r="E223" s="8">
        <v>0</v>
      </c>
      <c r="F223" s="9">
        <v>101.35</v>
      </c>
      <c r="G223" s="10"/>
      <c r="H223" s="8">
        <v>0</v>
      </c>
      <c r="I223" s="8">
        <v>0</v>
      </c>
      <c r="J223" s="11">
        <v>1200</v>
      </c>
      <c r="K223" s="11">
        <v>1032</v>
      </c>
      <c r="L223" s="31">
        <v>1031.94</v>
      </c>
      <c r="M223" s="114">
        <f t="shared" si="90"/>
        <v>99.994186046511629</v>
      </c>
    </row>
    <row r="224" spans="1:13" x14ac:dyDescent="0.25">
      <c r="A224" s="4"/>
      <c r="B224" s="4" t="s">
        <v>281</v>
      </c>
      <c r="C224" s="8">
        <v>0</v>
      </c>
      <c r="D224" s="9">
        <v>19.989999999999998</v>
      </c>
      <c r="E224" s="8">
        <v>0</v>
      </c>
      <c r="F224" s="9">
        <v>0</v>
      </c>
      <c r="G224" s="10"/>
      <c r="H224" s="8">
        <v>20</v>
      </c>
      <c r="I224" s="8">
        <v>20</v>
      </c>
      <c r="J224" s="11">
        <v>20</v>
      </c>
      <c r="K224" s="11">
        <v>20</v>
      </c>
      <c r="L224" s="31">
        <v>0</v>
      </c>
      <c r="M224" s="114">
        <f t="shared" si="90"/>
        <v>0</v>
      </c>
    </row>
    <row r="225" spans="1:13" x14ac:dyDescent="0.25">
      <c r="A225" s="4"/>
      <c r="B225" s="4" t="s">
        <v>141</v>
      </c>
      <c r="C225" s="8">
        <v>579</v>
      </c>
      <c r="D225" s="9">
        <v>580.63</v>
      </c>
      <c r="E225" s="8">
        <v>600</v>
      </c>
      <c r="F225" s="9">
        <v>601.52</v>
      </c>
      <c r="G225" s="10"/>
      <c r="H225" s="8">
        <v>500</v>
      </c>
      <c r="I225" s="8">
        <v>500</v>
      </c>
      <c r="J225" s="11">
        <v>500</v>
      </c>
      <c r="K225" s="11">
        <v>505</v>
      </c>
      <c r="L225" s="31">
        <v>504.31</v>
      </c>
      <c r="M225" s="114">
        <f t="shared" si="90"/>
        <v>99.863366336633661</v>
      </c>
    </row>
    <row r="226" spans="1:13" x14ac:dyDescent="0.25">
      <c r="A226" s="4"/>
      <c r="B226" s="4" t="s">
        <v>142</v>
      </c>
      <c r="C226" s="8">
        <v>16</v>
      </c>
      <c r="D226" s="9">
        <v>0</v>
      </c>
      <c r="E226" s="8">
        <v>0</v>
      </c>
      <c r="F226" s="9">
        <v>0</v>
      </c>
      <c r="G226" s="10"/>
      <c r="H226" s="8">
        <v>0</v>
      </c>
      <c r="I226" s="8">
        <v>0</v>
      </c>
      <c r="J226" s="11">
        <v>0</v>
      </c>
      <c r="K226" s="11">
        <v>0</v>
      </c>
      <c r="L226" s="31">
        <v>0</v>
      </c>
      <c r="M226" s="114" t="s">
        <v>519</v>
      </c>
    </row>
    <row r="227" spans="1:13" x14ac:dyDescent="0.25">
      <c r="A227" s="4"/>
      <c r="B227" s="4" t="s">
        <v>431</v>
      </c>
      <c r="C227" s="8">
        <v>0</v>
      </c>
      <c r="D227" s="9">
        <v>22.2</v>
      </c>
      <c r="E227" s="8">
        <v>0</v>
      </c>
      <c r="F227" s="9">
        <v>0</v>
      </c>
      <c r="G227" s="10"/>
      <c r="H227" s="8">
        <v>20</v>
      </c>
      <c r="I227" s="8">
        <v>20</v>
      </c>
      <c r="J227" s="11">
        <v>20</v>
      </c>
      <c r="K227" s="11">
        <v>20</v>
      </c>
      <c r="L227" s="31">
        <v>20</v>
      </c>
      <c r="M227" s="114">
        <f t="shared" si="90"/>
        <v>100</v>
      </c>
    </row>
    <row r="228" spans="1:13" x14ac:dyDescent="0.25">
      <c r="A228" s="4"/>
      <c r="B228" s="4" t="s">
        <v>265</v>
      </c>
      <c r="C228" s="8">
        <v>250</v>
      </c>
      <c r="D228" s="9">
        <v>201.6</v>
      </c>
      <c r="E228" s="8">
        <v>250</v>
      </c>
      <c r="F228" s="9">
        <v>214.33</v>
      </c>
      <c r="G228" s="10"/>
      <c r="H228" s="8">
        <v>700</v>
      </c>
      <c r="I228" s="8">
        <v>700</v>
      </c>
      <c r="J228" s="11">
        <v>916</v>
      </c>
      <c r="K228" s="11">
        <v>868</v>
      </c>
      <c r="L228" s="31">
        <v>868.39</v>
      </c>
      <c r="M228" s="114">
        <f t="shared" si="90"/>
        <v>100.04493087557604</v>
      </c>
    </row>
    <row r="229" spans="1:13" x14ac:dyDescent="0.25">
      <c r="A229" s="4"/>
      <c r="B229" s="4" t="s">
        <v>207</v>
      </c>
      <c r="C229" s="8">
        <f>SUM(C230:C230)</f>
        <v>2696</v>
      </c>
      <c r="D229" s="9">
        <f>SUM(D230:D230)</f>
        <v>1650.92</v>
      </c>
      <c r="E229" s="8">
        <f>SUM(E230:E230)</f>
        <v>1660</v>
      </c>
      <c r="F229" s="9">
        <f>SUM(F230:F230)</f>
        <v>1658.8</v>
      </c>
      <c r="G229" s="10"/>
      <c r="H229" s="8">
        <f>SUM(H230:H230)</f>
        <v>1660</v>
      </c>
      <c r="I229" s="8">
        <f>SUM(I230:I230)</f>
        <v>1660</v>
      </c>
      <c r="J229" s="8">
        <f>SUM(J230:J230)</f>
        <v>1660</v>
      </c>
      <c r="K229" s="8">
        <f>SUM(K230:K230)</f>
        <v>1660</v>
      </c>
      <c r="L229" s="9">
        <f>SUM(L230:L230)</f>
        <v>1650</v>
      </c>
      <c r="M229" s="114">
        <f t="shared" si="90"/>
        <v>99.397590361445793</v>
      </c>
    </row>
    <row r="230" spans="1:13" x14ac:dyDescent="0.25">
      <c r="A230" s="4"/>
      <c r="B230" s="4" t="s">
        <v>418</v>
      </c>
      <c r="C230" s="8">
        <v>2696</v>
      </c>
      <c r="D230" s="9">
        <v>1650.92</v>
      </c>
      <c r="E230" s="8">
        <v>1660</v>
      </c>
      <c r="F230" s="9">
        <v>1658.8</v>
      </c>
      <c r="G230" s="10"/>
      <c r="H230" s="8">
        <v>1660</v>
      </c>
      <c r="I230" s="8">
        <v>1660</v>
      </c>
      <c r="J230" s="8">
        <v>1660</v>
      </c>
      <c r="K230" s="8">
        <v>1660</v>
      </c>
      <c r="L230" s="9">
        <v>1650</v>
      </c>
      <c r="M230" s="114">
        <f t="shared" si="90"/>
        <v>99.397590361445793</v>
      </c>
    </row>
    <row r="231" spans="1:13" x14ac:dyDescent="0.25">
      <c r="A231" s="4"/>
      <c r="B231" s="4" t="s">
        <v>144</v>
      </c>
      <c r="C231" s="8">
        <f>SUM(C232:C233)</f>
        <v>36</v>
      </c>
      <c r="D231" s="9">
        <f>SUM(D232:D233)</f>
        <v>68.3</v>
      </c>
      <c r="E231" s="8">
        <f t="shared" ref="E231" si="91">SUM(E232:E233)</f>
        <v>250</v>
      </c>
      <c r="F231" s="9">
        <f>SUM(F232:F233)</f>
        <v>211.6</v>
      </c>
      <c r="G231" s="10"/>
      <c r="H231" s="8">
        <f t="shared" ref="H231:L231" si="92">SUM(H232:H233)</f>
        <v>230</v>
      </c>
      <c r="I231" s="8">
        <f t="shared" si="92"/>
        <v>230</v>
      </c>
      <c r="J231" s="8">
        <f t="shared" si="92"/>
        <v>230</v>
      </c>
      <c r="K231" s="8">
        <f t="shared" si="92"/>
        <v>230</v>
      </c>
      <c r="L231" s="9">
        <f t="shared" si="92"/>
        <v>17.12</v>
      </c>
      <c r="M231" s="114">
        <f t="shared" si="90"/>
        <v>7.4434782608695658</v>
      </c>
    </row>
    <row r="232" spans="1:13" x14ac:dyDescent="0.25">
      <c r="A232" s="4"/>
      <c r="B232" s="4" t="s">
        <v>432</v>
      </c>
      <c r="C232" s="8">
        <v>0</v>
      </c>
      <c r="D232" s="9">
        <v>0</v>
      </c>
      <c r="E232" s="8">
        <v>50</v>
      </c>
      <c r="F232" s="9">
        <v>0</v>
      </c>
      <c r="G232" s="10"/>
      <c r="H232" s="8">
        <v>30</v>
      </c>
      <c r="I232" s="8">
        <v>30</v>
      </c>
      <c r="J232" s="8">
        <v>30</v>
      </c>
      <c r="K232" s="8">
        <v>30</v>
      </c>
      <c r="L232" s="9">
        <v>17.12</v>
      </c>
      <c r="M232" s="114">
        <f t="shared" si="90"/>
        <v>57.066666666666663</v>
      </c>
    </row>
    <row r="233" spans="1:13" x14ac:dyDescent="0.25">
      <c r="A233" s="4"/>
      <c r="B233" s="4" t="s">
        <v>228</v>
      </c>
      <c r="C233" s="8">
        <v>36</v>
      </c>
      <c r="D233" s="9">
        <v>68.3</v>
      </c>
      <c r="E233" s="8">
        <v>200</v>
      </c>
      <c r="F233" s="9">
        <v>211.6</v>
      </c>
      <c r="G233" s="10"/>
      <c r="H233" s="8">
        <v>200</v>
      </c>
      <c r="I233" s="8">
        <v>200</v>
      </c>
      <c r="J233" s="8">
        <v>200</v>
      </c>
      <c r="K233" s="8">
        <v>200</v>
      </c>
      <c r="L233" s="9">
        <v>0</v>
      </c>
      <c r="M233" s="114">
        <f t="shared" si="90"/>
        <v>0</v>
      </c>
    </row>
    <row r="234" spans="1:13" x14ac:dyDescent="0.25">
      <c r="A234" s="4"/>
      <c r="B234" s="4" t="s">
        <v>120</v>
      </c>
      <c r="C234" s="8">
        <f>SUM(C235:C241)</f>
        <v>1729</v>
      </c>
      <c r="D234" s="9">
        <f>SUM(D235:D241)</f>
        <v>1086.28</v>
      </c>
      <c r="E234" s="8">
        <f t="shared" ref="E234" si="93">SUM(E235:E241)</f>
        <v>1211</v>
      </c>
      <c r="F234" s="9">
        <f>SUM(F235:F241)</f>
        <v>1183.5</v>
      </c>
      <c r="G234" s="10"/>
      <c r="H234" s="8">
        <f t="shared" ref="H234:K234" si="94">SUM(H235:H241)</f>
        <v>565</v>
      </c>
      <c r="I234" s="8">
        <f t="shared" si="94"/>
        <v>565</v>
      </c>
      <c r="J234" s="8">
        <f t="shared" si="94"/>
        <v>565</v>
      </c>
      <c r="K234" s="8">
        <f t="shared" si="94"/>
        <v>800</v>
      </c>
      <c r="L234" s="9">
        <f t="shared" ref="L234" si="95">SUM(L235:L241)</f>
        <v>710.72</v>
      </c>
      <c r="M234" s="114">
        <f t="shared" si="90"/>
        <v>88.84</v>
      </c>
    </row>
    <row r="235" spans="1:13" x14ac:dyDescent="0.25">
      <c r="A235" s="4"/>
      <c r="B235" s="4" t="s">
        <v>121</v>
      </c>
      <c r="C235" s="8">
        <v>643</v>
      </c>
      <c r="D235" s="9">
        <v>615.99</v>
      </c>
      <c r="E235" s="8">
        <v>700</v>
      </c>
      <c r="F235" s="9">
        <v>664.14</v>
      </c>
      <c r="G235" s="10"/>
      <c r="H235" s="8">
        <v>50</v>
      </c>
      <c r="I235" s="8">
        <v>50</v>
      </c>
      <c r="J235" s="8">
        <v>50</v>
      </c>
      <c r="K235" s="8">
        <v>50</v>
      </c>
      <c r="L235" s="9">
        <v>0</v>
      </c>
      <c r="M235" s="114">
        <f t="shared" si="90"/>
        <v>0</v>
      </c>
    </row>
    <row r="236" spans="1:13" x14ac:dyDescent="0.25">
      <c r="A236" s="4"/>
      <c r="B236" s="4" t="s">
        <v>147</v>
      </c>
      <c r="C236" s="8">
        <v>406</v>
      </c>
      <c r="D236" s="9">
        <v>0</v>
      </c>
      <c r="E236" s="8">
        <v>0</v>
      </c>
      <c r="F236" s="9">
        <v>26</v>
      </c>
      <c r="G236" s="10"/>
      <c r="H236" s="8">
        <v>0</v>
      </c>
      <c r="I236" s="8">
        <v>0</v>
      </c>
      <c r="J236" s="8">
        <v>0</v>
      </c>
      <c r="K236" s="11">
        <v>235</v>
      </c>
      <c r="L236" s="31">
        <v>234.3</v>
      </c>
      <c r="M236" s="114">
        <f t="shared" si="90"/>
        <v>99.702127659574472</v>
      </c>
    </row>
    <row r="237" spans="1:13" x14ac:dyDescent="0.25">
      <c r="A237" s="4"/>
      <c r="B237" s="4" t="s">
        <v>148</v>
      </c>
      <c r="C237" s="8">
        <v>219</v>
      </c>
      <c r="D237" s="9">
        <v>0</v>
      </c>
      <c r="E237" s="8">
        <v>0</v>
      </c>
      <c r="F237" s="9">
        <v>0</v>
      </c>
      <c r="G237" s="10"/>
      <c r="H237" s="8">
        <v>0</v>
      </c>
      <c r="I237" s="8">
        <v>0</v>
      </c>
      <c r="J237" s="8">
        <v>0</v>
      </c>
      <c r="K237" s="11">
        <v>0</v>
      </c>
      <c r="L237" s="31">
        <v>0</v>
      </c>
      <c r="M237" s="114" t="s">
        <v>519</v>
      </c>
    </row>
    <row r="238" spans="1:13" x14ac:dyDescent="0.25">
      <c r="A238" s="4"/>
      <c r="B238" s="4" t="s">
        <v>230</v>
      </c>
      <c r="C238" s="8">
        <v>211</v>
      </c>
      <c r="D238" s="9">
        <v>210.69</v>
      </c>
      <c r="E238" s="8">
        <v>211</v>
      </c>
      <c r="F238" s="9">
        <v>210.68</v>
      </c>
      <c r="G238" s="10"/>
      <c r="H238" s="8">
        <v>211</v>
      </c>
      <c r="I238" s="8">
        <v>211</v>
      </c>
      <c r="J238" s="8">
        <v>211</v>
      </c>
      <c r="K238" s="11">
        <v>211</v>
      </c>
      <c r="L238" s="31">
        <v>210.67</v>
      </c>
      <c r="M238" s="114">
        <f t="shared" si="90"/>
        <v>99.843601895734594</v>
      </c>
    </row>
    <row r="239" spans="1:13" x14ac:dyDescent="0.25">
      <c r="A239" s="4"/>
      <c r="B239" s="4" t="s">
        <v>152</v>
      </c>
      <c r="C239" s="8">
        <v>49</v>
      </c>
      <c r="D239" s="9">
        <v>46.84</v>
      </c>
      <c r="E239" s="8">
        <v>51</v>
      </c>
      <c r="F239" s="9">
        <v>47.54</v>
      </c>
      <c r="G239" s="10"/>
      <c r="H239" s="8">
        <v>55</v>
      </c>
      <c r="I239" s="8">
        <v>55</v>
      </c>
      <c r="J239" s="8">
        <v>55</v>
      </c>
      <c r="K239" s="11">
        <v>55</v>
      </c>
      <c r="L239" s="31">
        <v>48.61</v>
      </c>
      <c r="M239" s="114">
        <f t="shared" si="90"/>
        <v>88.38181818181819</v>
      </c>
    </row>
    <row r="240" spans="1:13" x14ac:dyDescent="0.25">
      <c r="A240" s="4"/>
      <c r="B240" s="4" t="s">
        <v>266</v>
      </c>
      <c r="C240" s="8">
        <v>37</v>
      </c>
      <c r="D240" s="9">
        <v>180</v>
      </c>
      <c r="E240" s="8">
        <v>200</v>
      </c>
      <c r="F240" s="9">
        <v>186</v>
      </c>
      <c r="G240" s="10"/>
      <c r="H240" s="8">
        <v>200</v>
      </c>
      <c r="I240" s="8">
        <v>200</v>
      </c>
      <c r="J240" s="8">
        <v>200</v>
      </c>
      <c r="K240" s="11">
        <v>200</v>
      </c>
      <c r="L240" s="31">
        <v>168</v>
      </c>
      <c r="M240" s="114">
        <f t="shared" si="90"/>
        <v>84</v>
      </c>
    </row>
    <row r="241" spans="1:13" x14ac:dyDescent="0.25">
      <c r="A241" s="4"/>
      <c r="B241" s="4" t="s">
        <v>231</v>
      </c>
      <c r="C241" s="8">
        <v>164</v>
      </c>
      <c r="D241" s="9">
        <v>32.76</v>
      </c>
      <c r="E241" s="8">
        <v>49</v>
      </c>
      <c r="F241" s="9">
        <v>49.14</v>
      </c>
      <c r="G241" s="10"/>
      <c r="H241" s="8">
        <v>49</v>
      </c>
      <c r="I241" s="8">
        <v>49</v>
      </c>
      <c r="J241" s="8">
        <v>49</v>
      </c>
      <c r="K241" s="11">
        <v>49</v>
      </c>
      <c r="L241" s="31">
        <v>49.14</v>
      </c>
      <c r="M241" s="114">
        <f t="shared" si="90"/>
        <v>100.28571428571429</v>
      </c>
    </row>
    <row r="242" spans="1:13" x14ac:dyDescent="0.25">
      <c r="A242" s="4"/>
      <c r="B242" s="4"/>
      <c r="C242" s="8"/>
      <c r="D242" s="8"/>
      <c r="E242" s="8"/>
      <c r="F242" s="8"/>
      <c r="G242" s="10"/>
      <c r="H242" s="8"/>
      <c r="I242" s="8"/>
      <c r="J242" s="8"/>
      <c r="K242" s="11"/>
      <c r="L242" s="11"/>
      <c r="M242" s="115"/>
    </row>
    <row r="243" spans="1:13" x14ac:dyDescent="0.25">
      <c r="A243" s="4"/>
      <c r="B243" s="4" t="s">
        <v>124</v>
      </c>
      <c r="C243" s="7">
        <f>C244</f>
        <v>0</v>
      </c>
      <c r="D243" s="39">
        <f>D244</f>
        <v>0</v>
      </c>
      <c r="E243" s="7">
        <f>E244</f>
        <v>0</v>
      </c>
      <c r="F243" s="39">
        <f>F244</f>
        <v>0</v>
      </c>
      <c r="G243" s="7"/>
      <c r="H243" s="7">
        <f>H244</f>
        <v>0</v>
      </c>
      <c r="I243" s="7">
        <f>I244</f>
        <v>0</v>
      </c>
      <c r="J243" s="7">
        <f>J244</f>
        <v>0</v>
      </c>
      <c r="K243" s="35">
        <f>K244</f>
        <v>20</v>
      </c>
      <c r="L243" s="50">
        <f>L244</f>
        <v>19.39</v>
      </c>
      <c r="M243" s="114">
        <f>L243/K243*100</f>
        <v>96.95</v>
      </c>
    </row>
    <row r="244" spans="1:13" x14ac:dyDescent="0.25">
      <c r="A244" s="4"/>
      <c r="B244" s="4" t="s">
        <v>125</v>
      </c>
      <c r="C244" s="7">
        <f>C245:C245</f>
        <v>0</v>
      </c>
      <c r="D244" s="39">
        <f>D245:D245</f>
        <v>0</v>
      </c>
      <c r="E244" s="7">
        <f>E245:E245</f>
        <v>0</v>
      </c>
      <c r="F244" s="39">
        <f>F245:F245</f>
        <v>0</v>
      </c>
      <c r="G244" s="7"/>
      <c r="H244" s="7">
        <f>H245:H245</f>
        <v>0</v>
      </c>
      <c r="I244" s="7">
        <f>I245:I245</f>
        <v>0</v>
      </c>
      <c r="J244" s="7">
        <f>J245:J245</f>
        <v>0</v>
      </c>
      <c r="K244" s="35">
        <f>K245:K245</f>
        <v>20</v>
      </c>
      <c r="L244" s="50">
        <f>L245:L245</f>
        <v>19.39</v>
      </c>
      <c r="M244" s="114">
        <f t="shared" ref="M244:M245" si="96">L244/K244*100</f>
        <v>96.95</v>
      </c>
    </row>
    <row r="245" spans="1:13" x14ac:dyDescent="0.25">
      <c r="A245" s="4"/>
      <c r="B245" s="4" t="s">
        <v>126</v>
      </c>
      <c r="C245" s="7">
        <v>0</v>
      </c>
      <c r="D245" s="39">
        <v>0</v>
      </c>
      <c r="E245" s="7">
        <v>0</v>
      </c>
      <c r="F245" s="39">
        <v>0</v>
      </c>
      <c r="G245" s="7"/>
      <c r="H245" s="7">
        <v>0</v>
      </c>
      <c r="I245" s="7">
        <v>0</v>
      </c>
      <c r="J245" s="7">
        <v>0</v>
      </c>
      <c r="K245" s="35">
        <v>20</v>
      </c>
      <c r="L245" s="50">
        <v>19.39</v>
      </c>
      <c r="M245" s="114">
        <f t="shared" si="96"/>
        <v>96.95</v>
      </c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3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3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3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3"/>
    </row>
    <row r="250" spans="1:1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3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3"/>
    </row>
    <row r="252" spans="1:1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3"/>
    </row>
    <row r="253" spans="1:1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3"/>
    </row>
    <row r="254" spans="1:1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3"/>
    </row>
    <row r="255" spans="1:1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3"/>
    </row>
    <row r="256" spans="1:1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3"/>
    </row>
    <row r="257" spans="1:1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3"/>
    </row>
    <row r="258" spans="1:1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3"/>
    </row>
    <row r="259" spans="1:1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3"/>
    </row>
    <row r="260" spans="1:1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3"/>
    </row>
    <row r="261" spans="1:1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3"/>
    </row>
    <row r="262" spans="1:1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3"/>
    </row>
    <row r="263" spans="1:1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3"/>
    </row>
    <row r="264" spans="1:1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3"/>
    </row>
    <row r="265" spans="1:1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3"/>
    </row>
    <row r="266" spans="1:1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3"/>
    </row>
    <row r="267" spans="1:13" x14ac:dyDescent="0.25">
      <c r="A267" s="4"/>
      <c r="B267" s="4" t="s">
        <v>401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3"/>
    </row>
    <row r="268" spans="1:13" x14ac:dyDescent="0.25">
      <c r="A268" s="4"/>
      <c r="B268" s="4" t="s">
        <v>433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3"/>
    </row>
    <row r="269" spans="1:1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3"/>
    </row>
    <row r="270" spans="1:13" x14ac:dyDescent="0.25">
      <c r="A270" s="4" t="s">
        <v>403</v>
      </c>
      <c r="B270" s="4"/>
      <c r="C270" s="5" t="s">
        <v>3</v>
      </c>
      <c r="D270" s="5" t="s">
        <v>3</v>
      </c>
      <c r="E270" s="5" t="s">
        <v>4</v>
      </c>
      <c r="F270" s="118" t="s">
        <v>5</v>
      </c>
      <c r="G270" s="5" t="s">
        <v>6</v>
      </c>
      <c r="H270" s="5" t="s">
        <v>4</v>
      </c>
      <c r="I270" s="5" t="s">
        <v>7</v>
      </c>
      <c r="J270" s="5" t="s">
        <v>8</v>
      </c>
      <c r="K270" s="5" t="s">
        <v>9</v>
      </c>
      <c r="L270" s="5" t="s">
        <v>507</v>
      </c>
      <c r="M270" s="91" t="s">
        <v>508</v>
      </c>
    </row>
    <row r="271" spans="1:13" x14ac:dyDescent="0.25">
      <c r="A271" s="22" t="s">
        <v>434</v>
      </c>
      <c r="B271" s="4"/>
      <c r="C271" s="5">
        <v>2011</v>
      </c>
      <c r="D271" s="5">
        <v>2012</v>
      </c>
      <c r="E271" s="6">
        <v>2013</v>
      </c>
      <c r="F271" s="120"/>
      <c r="G271" s="5"/>
      <c r="H271" s="6">
        <v>2014</v>
      </c>
      <c r="I271" s="6">
        <v>2014</v>
      </c>
      <c r="J271" s="6">
        <v>2014</v>
      </c>
      <c r="K271" s="6">
        <v>2014</v>
      </c>
      <c r="L271" s="6">
        <v>2014</v>
      </c>
      <c r="M271" s="91" t="s">
        <v>509</v>
      </c>
    </row>
    <row r="272" spans="1:13" x14ac:dyDescent="0.25">
      <c r="A272" s="4" t="s">
        <v>435</v>
      </c>
      <c r="B272" s="4"/>
      <c r="C272" s="5" t="s">
        <v>11</v>
      </c>
      <c r="D272" s="5" t="s">
        <v>11</v>
      </c>
      <c r="E272" s="6" t="s">
        <v>11</v>
      </c>
      <c r="F272" s="5" t="s">
        <v>11</v>
      </c>
      <c r="G272" s="5"/>
      <c r="H272" s="6" t="s">
        <v>11</v>
      </c>
      <c r="I272" s="6" t="s">
        <v>11</v>
      </c>
      <c r="J272" s="6" t="s">
        <v>11</v>
      </c>
      <c r="K272" s="6" t="s">
        <v>11</v>
      </c>
      <c r="L272" s="93" t="s">
        <v>11</v>
      </c>
      <c r="M272" s="3"/>
    </row>
    <row r="273" spans="1:13" x14ac:dyDescent="0.25">
      <c r="A273" s="4" t="s">
        <v>436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3"/>
    </row>
    <row r="274" spans="1:13" x14ac:dyDescent="0.25">
      <c r="A274" s="4"/>
      <c r="B274" s="4" t="s">
        <v>102</v>
      </c>
      <c r="C274" s="8">
        <f t="shared" ref="C274:F276" si="97">C275</f>
        <v>12968</v>
      </c>
      <c r="D274" s="9">
        <f t="shared" si="97"/>
        <v>7265</v>
      </c>
      <c r="E274" s="8">
        <f t="shared" si="97"/>
        <v>11000</v>
      </c>
      <c r="F274" s="9">
        <f t="shared" si="97"/>
        <v>8410</v>
      </c>
      <c r="G274" s="10"/>
      <c r="H274" s="8">
        <f t="shared" ref="H274:L276" si="98">H275</f>
        <v>10000</v>
      </c>
      <c r="I274" s="8">
        <f t="shared" si="98"/>
        <v>10000</v>
      </c>
      <c r="J274" s="8">
        <f t="shared" si="98"/>
        <v>10000</v>
      </c>
      <c r="K274" s="8">
        <f t="shared" si="98"/>
        <v>10000</v>
      </c>
      <c r="L274" s="9">
        <f t="shared" si="98"/>
        <v>8700</v>
      </c>
      <c r="M274" s="114">
        <f>L274/K274*100</f>
        <v>87</v>
      </c>
    </row>
    <row r="275" spans="1:13" x14ac:dyDescent="0.25">
      <c r="A275" s="4"/>
      <c r="B275" s="4" t="s">
        <v>124</v>
      </c>
      <c r="C275" s="8">
        <f t="shared" si="97"/>
        <v>12968</v>
      </c>
      <c r="D275" s="9">
        <f t="shared" si="97"/>
        <v>7265</v>
      </c>
      <c r="E275" s="8">
        <f t="shared" si="97"/>
        <v>11000</v>
      </c>
      <c r="F275" s="9">
        <f t="shared" si="97"/>
        <v>8410</v>
      </c>
      <c r="G275" s="10"/>
      <c r="H275" s="8">
        <f t="shared" si="98"/>
        <v>10000</v>
      </c>
      <c r="I275" s="8">
        <f t="shared" si="98"/>
        <v>10000</v>
      </c>
      <c r="J275" s="8">
        <f t="shared" si="98"/>
        <v>10000</v>
      </c>
      <c r="K275" s="8">
        <f t="shared" si="98"/>
        <v>10000</v>
      </c>
      <c r="L275" s="9">
        <f t="shared" si="98"/>
        <v>8700</v>
      </c>
      <c r="M275" s="114">
        <f t="shared" ref="M275:M277" si="99">L275/K275*100</f>
        <v>87</v>
      </c>
    </row>
    <row r="276" spans="1:13" x14ac:dyDescent="0.25">
      <c r="A276" s="4"/>
      <c r="B276" s="4" t="s">
        <v>125</v>
      </c>
      <c r="C276" s="8">
        <f t="shared" si="97"/>
        <v>12968</v>
      </c>
      <c r="D276" s="9">
        <f t="shared" si="97"/>
        <v>7265</v>
      </c>
      <c r="E276" s="8">
        <f t="shared" si="97"/>
        <v>11000</v>
      </c>
      <c r="F276" s="9">
        <f t="shared" si="97"/>
        <v>8410</v>
      </c>
      <c r="G276" s="10"/>
      <c r="H276" s="8">
        <f t="shared" si="98"/>
        <v>10000</v>
      </c>
      <c r="I276" s="8">
        <f t="shared" si="98"/>
        <v>10000</v>
      </c>
      <c r="J276" s="8">
        <f t="shared" si="98"/>
        <v>10000</v>
      </c>
      <c r="K276" s="8">
        <f t="shared" si="98"/>
        <v>10000</v>
      </c>
      <c r="L276" s="9">
        <f t="shared" si="98"/>
        <v>8700</v>
      </c>
      <c r="M276" s="114">
        <f t="shared" si="99"/>
        <v>87</v>
      </c>
    </row>
    <row r="277" spans="1:13" x14ac:dyDescent="0.25">
      <c r="A277" s="4" t="s">
        <v>427</v>
      </c>
      <c r="B277" s="4" t="s">
        <v>437</v>
      </c>
      <c r="C277" s="8">
        <v>12968</v>
      </c>
      <c r="D277" s="9">
        <v>7265</v>
      </c>
      <c r="E277" s="8">
        <v>11000</v>
      </c>
      <c r="F277" s="9">
        <v>8410</v>
      </c>
      <c r="G277" s="10"/>
      <c r="H277" s="8">
        <v>10000</v>
      </c>
      <c r="I277" s="8">
        <v>10000</v>
      </c>
      <c r="J277" s="8">
        <v>10000</v>
      </c>
      <c r="K277" s="8">
        <v>10000</v>
      </c>
      <c r="L277" s="9">
        <v>8700</v>
      </c>
      <c r="M277" s="114">
        <f t="shared" si="99"/>
        <v>87</v>
      </c>
    </row>
  </sheetData>
  <sheetProtection password="C7EA" sheet="1" objects="1" scenarios="1"/>
  <mergeCells count="6">
    <mergeCell ref="F270:F271"/>
    <mergeCell ref="F1:F2"/>
    <mergeCell ref="F10:F11"/>
    <mergeCell ref="F80:F81"/>
    <mergeCell ref="F157:F158"/>
    <mergeCell ref="F195:F196"/>
  </mergeCells>
  <pageMargins left="0.7" right="0.7" top="0.75" bottom="0.75" header="0.3" footer="0.3"/>
  <pageSetup paperSize="9" scale="88" fitToHeight="0" orientation="landscape" verticalDpi="0" r:id="rId1"/>
  <headerFoot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Layout" zoomScaleNormal="100" workbookViewId="0">
      <selection activeCell="M14" sqref="M14:M47"/>
    </sheetView>
  </sheetViews>
  <sheetFormatPr defaultRowHeight="15" x14ac:dyDescent="0.25"/>
  <cols>
    <col min="2" max="2" width="41.7109375" customWidth="1"/>
    <col min="7" max="7" width="8" customWidth="1"/>
    <col min="8" max="8" width="7.85546875" customWidth="1"/>
    <col min="9" max="9" width="8" customWidth="1"/>
    <col min="11" max="11" width="7.85546875" customWidth="1"/>
    <col min="13" max="13" width="7.85546875" customWidth="1"/>
    <col min="249" max="249" width="46.5703125" customWidth="1"/>
    <col min="505" max="505" width="46.5703125" customWidth="1"/>
    <col min="761" max="761" width="46.5703125" customWidth="1"/>
    <col min="1017" max="1017" width="46.5703125" customWidth="1"/>
    <col min="1273" max="1273" width="46.5703125" customWidth="1"/>
    <col min="1529" max="1529" width="46.5703125" customWidth="1"/>
    <col min="1785" max="1785" width="46.5703125" customWidth="1"/>
    <col min="2041" max="2041" width="46.5703125" customWidth="1"/>
    <col min="2297" max="2297" width="46.5703125" customWidth="1"/>
    <col min="2553" max="2553" width="46.5703125" customWidth="1"/>
    <col min="2809" max="2809" width="46.5703125" customWidth="1"/>
    <col min="3065" max="3065" width="46.5703125" customWidth="1"/>
    <col min="3321" max="3321" width="46.5703125" customWidth="1"/>
    <col min="3577" max="3577" width="46.5703125" customWidth="1"/>
    <col min="3833" max="3833" width="46.5703125" customWidth="1"/>
    <col min="4089" max="4089" width="46.5703125" customWidth="1"/>
    <col min="4345" max="4345" width="46.5703125" customWidth="1"/>
    <col min="4601" max="4601" width="46.5703125" customWidth="1"/>
    <col min="4857" max="4857" width="46.5703125" customWidth="1"/>
    <col min="5113" max="5113" width="46.5703125" customWidth="1"/>
    <col min="5369" max="5369" width="46.5703125" customWidth="1"/>
    <col min="5625" max="5625" width="46.5703125" customWidth="1"/>
    <col min="5881" max="5881" width="46.5703125" customWidth="1"/>
    <col min="6137" max="6137" width="46.5703125" customWidth="1"/>
    <col min="6393" max="6393" width="46.5703125" customWidth="1"/>
    <col min="6649" max="6649" width="46.5703125" customWidth="1"/>
    <col min="6905" max="6905" width="46.5703125" customWidth="1"/>
    <col min="7161" max="7161" width="46.5703125" customWidth="1"/>
    <col min="7417" max="7417" width="46.5703125" customWidth="1"/>
    <col min="7673" max="7673" width="46.5703125" customWidth="1"/>
    <col min="7929" max="7929" width="46.5703125" customWidth="1"/>
    <col min="8185" max="8185" width="46.5703125" customWidth="1"/>
    <col min="8441" max="8441" width="46.5703125" customWidth="1"/>
    <col min="8697" max="8697" width="46.5703125" customWidth="1"/>
    <col min="8953" max="8953" width="46.5703125" customWidth="1"/>
    <col min="9209" max="9209" width="46.5703125" customWidth="1"/>
    <col min="9465" max="9465" width="46.5703125" customWidth="1"/>
    <col min="9721" max="9721" width="46.5703125" customWidth="1"/>
    <col min="9977" max="9977" width="46.5703125" customWidth="1"/>
    <col min="10233" max="10233" width="46.5703125" customWidth="1"/>
    <col min="10489" max="10489" width="46.5703125" customWidth="1"/>
    <col min="10745" max="10745" width="46.5703125" customWidth="1"/>
    <col min="11001" max="11001" width="46.5703125" customWidth="1"/>
    <col min="11257" max="11257" width="46.5703125" customWidth="1"/>
    <col min="11513" max="11513" width="46.5703125" customWidth="1"/>
    <col min="11769" max="11769" width="46.5703125" customWidth="1"/>
    <col min="12025" max="12025" width="46.5703125" customWidth="1"/>
    <col min="12281" max="12281" width="46.5703125" customWidth="1"/>
    <col min="12537" max="12537" width="46.5703125" customWidth="1"/>
    <col min="12793" max="12793" width="46.5703125" customWidth="1"/>
    <col min="13049" max="13049" width="46.5703125" customWidth="1"/>
    <col min="13305" max="13305" width="46.5703125" customWidth="1"/>
    <col min="13561" max="13561" width="46.5703125" customWidth="1"/>
    <col min="13817" max="13817" width="46.5703125" customWidth="1"/>
    <col min="14073" max="14073" width="46.5703125" customWidth="1"/>
    <col min="14329" max="14329" width="46.5703125" customWidth="1"/>
    <col min="14585" max="14585" width="46.5703125" customWidth="1"/>
    <col min="14841" max="14841" width="46.5703125" customWidth="1"/>
    <col min="15097" max="15097" width="46.5703125" customWidth="1"/>
    <col min="15353" max="15353" width="46.5703125" customWidth="1"/>
    <col min="15609" max="15609" width="46.5703125" customWidth="1"/>
    <col min="15865" max="15865" width="46.5703125" customWidth="1"/>
    <col min="16121" max="16121" width="46.5703125" customWidth="1"/>
  </cols>
  <sheetData>
    <row r="1" spans="1:13" x14ac:dyDescent="0.25">
      <c r="A1" s="3"/>
      <c r="B1" s="1" t="s">
        <v>438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SUM(C14)</f>
        <v>12563</v>
      </c>
      <c r="D4" s="20">
        <f>SUM(D14)</f>
        <v>3829.9100000000003</v>
      </c>
      <c r="E4" s="19">
        <f>SUM(E14)</f>
        <v>2910</v>
      </c>
      <c r="F4" s="20">
        <f>SUM(F14)</f>
        <v>2924.7</v>
      </c>
      <c r="G4" s="10"/>
      <c r="H4" s="19">
        <f t="shared" ref="H4:K4" si="0">SUM(H14)</f>
        <v>3670</v>
      </c>
      <c r="I4" s="19">
        <f t="shared" si="0"/>
        <v>6210</v>
      </c>
      <c r="J4" s="19">
        <f t="shared" si="0"/>
        <v>6210</v>
      </c>
      <c r="K4" s="19">
        <f t="shared" si="0"/>
        <v>6210</v>
      </c>
      <c r="L4" s="20">
        <f t="shared" ref="L4" si="1">SUM(L14)</f>
        <v>4448.47</v>
      </c>
      <c r="M4" s="112">
        <f>L4/K4*100</f>
        <v>71.63397745571659</v>
      </c>
    </row>
    <row r="5" spans="1:13" x14ac:dyDescent="0.25">
      <c r="A5" s="3"/>
      <c r="B5" s="1" t="s">
        <v>96</v>
      </c>
      <c r="C5" s="1">
        <v>0</v>
      </c>
      <c r="D5" s="20">
        <v>0</v>
      </c>
      <c r="E5" s="1">
        <v>0</v>
      </c>
      <c r="F5" s="20">
        <v>0</v>
      </c>
      <c r="G5" s="10"/>
      <c r="H5" s="1">
        <v>0</v>
      </c>
      <c r="I5" s="1">
        <v>0</v>
      </c>
      <c r="J5" s="1">
        <v>0</v>
      </c>
      <c r="K5" s="1">
        <v>0</v>
      </c>
      <c r="L5" s="20"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438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439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306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440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441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C15+C20+C31+C45</f>
        <v>12563</v>
      </c>
      <c r="D14" s="9">
        <f>D15+D20+D31+D45</f>
        <v>3829.9100000000003</v>
      </c>
      <c r="E14" s="8">
        <f>E15+E20+E31+E45</f>
        <v>2910</v>
      </c>
      <c r="F14" s="9">
        <f>F15+F20+F31+F45</f>
        <v>2924.7</v>
      </c>
      <c r="G14" s="10"/>
      <c r="H14" s="8">
        <f>H15+H20+H31+H45</f>
        <v>3670</v>
      </c>
      <c r="I14" s="8">
        <f>I15+I20+I31+I45</f>
        <v>6210</v>
      </c>
      <c r="J14" s="8">
        <f>J15+J20+J31+J45</f>
        <v>6210</v>
      </c>
      <c r="K14" s="8">
        <f>K15+K20+K31+K45</f>
        <v>6210</v>
      </c>
      <c r="L14" s="9">
        <f>L15+L20+L31+L45</f>
        <v>4448.47</v>
      </c>
      <c r="M14" s="114">
        <f>L14/K14*100</f>
        <v>71.63397745571659</v>
      </c>
    </row>
    <row r="15" spans="1:13" x14ac:dyDescent="0.25">
      <c r="A15" s="4"/>
      <c r="B15" s="4" t="s">
        <v>103</v>
      </c>
      <c r="C15" s="8">
        <f>SUM(C16:C18)</f>
        <v>6280</v>
      </c>
      <c r="D15" s="9">
        <f>SUM(D16:D18)</f>
        <v>735.01</v>
      </c>
      <c r="E15" s="8">
        <f t="shared" ref="E15" si="2">SUM(E16:E18)</f>
        <v>0</v>
      </c>
      <c r="F15" s="9">
        <f>SUM(F16:F18)</f>
        <v>0</v>
      </c>
      <c r="G15" s="10"/>
      <c r="H15" s="8">
        <f t="shared" ref="H15:K15" si="3">SUM(H16:H18)</f>
        <v>0</v>
      </c>
      <c r="I15" s="8">
        <f t="shared" si="3"/>
        <v>0</v>
      </c>
      <c r="J15" s="8">
        <f t="shared" si="3"/>
        <v>0</v>
      </c>
      <c r="K15" s="8">
        <f t="shared" si="3"/>
        <v>0</v>
      </c>
      <c r="L15" s="9">
        <f t="shared" ref="L15" si="4">SUM(L16:L18)</f>
        <v>0</v>
      </c>
      <c r="M15" s="115" t="s">
        <v>517</v>
      </c>
    </row>
    <row r="16" spans="1:13" x14ac:dyDescent="0.25">
      <c r="A16" s="4"/>
      <c r="B16" s="4" t="s">
        <v>104</v>
      </c>
      <c r="C16" s="8">
        <v>6280</v>
      </c>
      <c r="D16" s="9">
        <v>735.01</v>
      </c>
      <c r="E16" s="8">
        <v>0</v>
      </c>
      <c r="F16" s="9">
        <v>0</v>
      </c>
      <c r="G16" s="10"/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115" t="s">
        <v>517</v>
      </c>
    </row>
    <row r="17" spans="1:13" x14ac:dyDescent="0.25">
      <c r="A17" s="4"/>
      <c r="B17" s="4" t="s">
        <v>128</v>
      </c>
      <c r="C17" s="8">
        <v>0</v>
      </c>
      <c r="D17" s="9">
        <v>0</v>
      </c>
      <c r="E17" s="8">
        <v>0</v>
      </c>
      <c r="F17" s="9">
        <v>0</v>
      </c>
      <c r="G17" s="10"/>
      <c r="H17" s="8">
        <v>0</v>
      </c>
      <c r="I17" s="8">
        <v>0</v>
      </c>
      <c r="J17" s="8">
        <v>0</v>
      </c>
      <c r="K17" s="8">
        <v>0</v>
      </c>
      <c r="L17" s="9">
        <v>0</v>
      </c>
      <c r="M17" s="115" t="s">
        <v>517</v>
      </c>
    </row>
    <row r="18" spans="1:13" x14ac:dyDescent="0.25">
      <c r="A18" s="4"/>
      <c r="B18" s="4" t="s">
        <v>442</v>
      </c>
      <c r="C18" s="8">
        <v>0</v>
      </c>
      <c r="D18" s="9">
        <v>0</v>
      </c>
      <c r="E18" s="8">
        <v>0</v>
      </c>
      <c r="F18" s="9">
        <v>0</v>
      </c>
      <c r="G18" s="10"/>
      <c r="H18" s="8">
        <v>0</v>
      </c>
      <c r="I18" s="8">
        <v>0</v>
      </c>
      <c r="J18" s="8">
        <v>0</v>
      </c>
      <c r="K18" s="8">
        <v>0</v>
      </c>
      <c r="L18" s="9">
        <v>0</v>
      </c>
      <c r="M18" s="115" t="s">
        <v>517</v>
      </c>
    </row>
    <row r="19" spans="1:13" x14ac:dyDescent="0.25">
      <c r="A19" s="4"/>
      <c r="B19" s="4"/>
      <c r="C19" s="8"/>
      <c r="D19" s="9"/>
      <c r="E19" s="8"/>
      <c r="F19" s="9"/>
      <c r="G19" s="10"/>
      <c r="H19" s="8"/>
      <c r="I19" s="8"/>
      <c r="J19" s="8"/>
      <c r="K19" s="8"/>
      <c r="L19" s="8"/>
      <c r="M19" s="115"/>
    </row>
    <row r="20" spans="1:13" x14ac:dyDescent="0.25">
      <c r="A20" s="4"/>
      <c r="B20" s="4" t="s">
        <v>105</v>
      </c>
      <c r="C20" s="8">
        <f>C21+C22+C23</f>
        <v>2194</v>
      </c>
      <c r="D20" s="9">
        <f>D21+D22+D23</f>
        <v>256.84000000000003</v>
      </c>
      <c r="E20" s="8">
        <f t="shared" ref="E20" si="5">E21+E22+E23</f>
        <v>0</v>
      </c>
      <c r="F20" s="9">
        <f>F21+F22+F23</f>
        <v>0</v>
      </c>
      <c r="G20" s="10"/>
      <c r="H20" s="8">
        <f t="shared" ref="H20:K20" si="6">H21+H22+H23</f>
        <v>0</v>
      </c>
      <c r="I20" s="8">
        <f t="shared" si="6"/>
        <v>0</v>
      </c>
      <c r="J20" s="8">
        <f t="shared" si="6"/>
        <v>0</v>
      </c>
      <c r="K20" s="8">
        <f t="shared" si="6"/>
        <v>0</v>
      </c>
      <c r="L20" s="9">
        <f t="shared" ref="L20" si="7">L21+L22+L23</f>
        <v>0</v>
      </c>
      <c r="M20" s="115" t="s">
        <v>517</v>
      </c>
    </row>
    <row r="21" spans="1:13" x14ac:dyDescent="0.25">
      <c r="A21" s="4"/>
      <c r="B21" s="4" t="s">
        <v>106</v>
      </c>
      <c r="C21" s="8">
        <v>126</v>
      </c>
      <c r="D21" s="9">
        <v>0</v>
      </c>
      <c r="E21" s="8">
        <v>0</v>
      </c>
      <c r="F21" s="9">
        <v>0</v>
      </c>
      <c r="G21" s="10"/>
      <c r="H21" s="8">
        <v>0</v>
      </c>
      <c r="I21" s="8">
        <v>0</v>
      </c>
      <c r="J21" s="8">
        <v>0</v>
      </c>
      <c r="K21" s="8">
        <v>0</v>
      </c>
      <c r="L21" s="9">
        <v>0</v>
      </c>
      <c r="M21" s="115" t="s">
        <v>517</v>
      </c>
    </row>
    <row r="22" spans="1:13" x14ac:dyDescent="0.25">
      <c r="A22" s="4"/>
      <c r="B22" s="4" t="s">
        <v>443</v>
      </c>
      <c r="C22" s="8">
        <v>502</v>
      </c>
      <c r="D22" s="9">
        <v>73.5</v>
      </c>
      <c r="E22" s="8">
        <v>0</v>
      </c>
      <c r="F22" s="9">
        <v>0</v>
      </c>
      <c r="G22" s="10"/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115" t="s">
        <v>517</v>
      </c>
    </row>
    <row r="23" spans="1:13" x14ac:dyDescent="0.25">
      <c r="A23" s="4"/>
      <c r="B23" s="4" t="s">
        <v>107</v>
      </c>
      <c r="C23" s="8">
        <f>SUM(C24:C29)</f>
        <v>1566</v>
      </c>
      <c r="D23" s="9">
        <f>SUM(D24:D29)</f>
        <v>183.34</v>
      </c>
      <c r="E23" s="8">
        <f t="shared" ref="E23" si="8">SUM(E24:E29)</f>
        <v>0</v>
      </c>
      <c r="F23" s="9">
        <v>0</v>
      </c>
      <c r="G23" s="10"/>
      <c r="H23" s="8">
        <f t="shared" ref="H23:K23" si="9">SUM(H24:H29)</f>
        <v>0</v>
      </c>
      <c r="I23" s="8">
        <f t="shared" si="9"/>
        <v>0</v>
      </c>
      <c r="J23" s="8">
        <f t="shared" si="9"/>
        <v>0</v>
      </c>
      <c r="K23" s="8">
        <f t="shared" si="9"/>
        <v>0</v>
      </c>
      <c r="L23" s="9">
        <f t="shared" ref="L23" si="10">SUM(L24:L29)</f>
        <v>0</v>
      </c>
      <c r="M23" s="115" t="s">
        <v>517</v>
      </c>
    </row>
    <row r="24" spans="1:13" x14ac:dyDescent="0.25">
      <c r="A24" s="4"/>
      <c r="B24" s="4" t="s">
        <v>108</v>
      </c>
      <c r="C24" s="8">
        <v>88</v>
      </c>
      <c r="D24" s="9">
        <v>10.28</v>
      </c>
      <c r="E24" s="8">
        <v>0</v>
      </c>
      <c r="F24" s="9">
        <v>0</v>
      </c>
      <c r="G24" s="10"/>
      <c r="H24" s="8">
        <v>0</v>
      </c>
      <c r="I24" s="8">
        <v>0</v>
      </c>
      <c r="J24" s="8">
        <v>0</v>
      </c>
      <c r="K24" s="8">
        <v>0</v>
      </c>
      <c r="L24" s="9">
        <v>0</v>
      </c>
      <c r="M24" s="115" t="s">
        <v>517</v>
      </c>
    </row>
    <row r="25" spans="1:13" x14ac:dyDescent="0.25">
      <c r="A25" s="4"/>
      <c r="B25" s="4" t="s">
        <v>109</v>
      </c>
      <c r="C25" s="8">
        <v>879</v>
      </c>
      <c r="D25" s="9">
        <v>102.9</v>
      </c>
      <c r="E25" s="8">
        <v>0</v>
      </c>
      <c r="F25" s="9">
        <v>0</v>
      </c>
      <c r="G25" s="10"/>
      <c r="H25" s="8">
        <v>0</v>
      </c>
      <c r="I25" s="8">
        <v>0</v>
      </c>
      <c r="J25" s="8">
        <v>0</v>
      </c>
      <c r="K25" s="8">
        <v>0</v>
      </c>
      <c r="L25" s="9">
        <v>0</v>
      </c>
      <c r="M25" s="115" t="s">
        <v>517</v>
      </c>
    </row>
    <row r="26" spans="1:13" x14ac:dyDescent="0.25">
      <c r="A26" s="4"/>
      <c r="B26" s="4" t="s">
        <v>110</v>
      </c>
      <c r="C26" s="8">
        <v>50</v>
      </c>
      <c r="D26" s="9">
        <v>5.88</v>
      </c>
      <c r="E26" s="8">
        <v>0</v>
      </c>
      <c r="F26" s="9">
        <v>0</v>
      </c>
      <c r="G26" s="10"/>
      <c r="H26" s="8">
        <v>0</v>
      </c>
      <c r="I26" s="8">
        <v>0</v>
      </c>
      <c r="J26" s="8">
        <v>0</v>
      </c>
      <c r="K26" s="8">
        <v>0</v>
      </c>
      <c r="L26" s="9">
        <v>0</v>
      </c>
      <c r="M26" s="115" t="s">
        <v>517</v>
      </c>
    </row>
    <row r="27" spans="1:13" x14ac:dyDescent="0.25">
      <c r="A27" s="4"/>
      <c r="B27" s="4" t="s">
        <v>111</v>
      </c>
      <c r="C27" s="8">
        <v>188</v>
      </c>
      <c r="D27" s="9">
        <v>22.04</v>
      </c>
      <c r="E27" s="8">
        <v>0</v>
      </c>
      <c r="F27" s="9">
        <v>0</v>
      </c>
      <c r="G27" s="10"/>
      <c r="H27" s="8">
        <v>0</v>
      </c>
      <c r="I27" s="8">
        <v>0</v>
      </c>
      <c r="J27" s="8">
        <v>0</v>
      </c>
      <c r="K27" s="8">
        <v>0</v>
      </c>
      <c r="L27" s="9">
        <v>0</v>
      </c>
      <c r="M27" s="115" t="s">
        <v>517</v>
      </c>
    </row>
    <row r="28" spans="1:13" x14ac:dyDescent="0.25">
      <c r="A28" s="4"/>
      <c r="B28" s="4" t="s">
        <v>112</v>
      </c>
      <c r="C28" s="8">
        <v>63</v>
      </c>
      <c r="D28" s="9">
        <v>7.34</v>
      </c>
      <c r="E28" s="8">
        <v>0</v>
      </c>
      <c r="F28" s="9">
        <v>0</v>
      </c>
      <c r="G28" s="10"/>
      <c r="H28" s="8">
        <v>0</v>
      </c>
      <c r="I28" s="8">
        <v>0</v>
      </c>
      <c r="J28" s="8">
        <v>0</v>
      </c>
      <c r="K28" s="8">
        <v>0</v>
      </c>
      <c r="L28" s="9">
        <v>0</v>
      </c>
      <c r="M28" s="115" t="s">
        <v>517</v>
      </c>
    </row>
    <row r="29" spans="1:13" x14ac:dyDescent="0.25">
      <c r="A29" s="4"/>
      <c r="B29" s="4" t="s">
        <v>113</v>
      </c>
      <c r="C29" s="8">
        <v>298</v>
      </c>
      <c r="D29" s="9">
        <v>34.9</v>
      </c>
      <c r="E29" s="8">
        <v>0</v>
      </c>
      <c r="F29" s="9">
        <v>0</v>
      </c>
      <c r="G29" s="10"/>
      <c r="H29" s="8">
        <v>0</v>
      </c>
      <c r="I29" s="8">
        <v>0</v>
      </c>
      <c r="J29" s="8">
        <v>0</v>
      </c>
      <c r="K29" s="8">
        <v>0</v>
      </c>
      <c r="L29" s="9">
        <v>0</v>
      </c>
      <c r="M29" s="115" t="s">
        <v>517</v>
      </c>
    </row>
    <row r="30" spans="1:13" x14ac:dyDescent="0.25">
      <c r="A30" s="4"/>
      <c r="B30" s="4"/>
      <c r="C30" s="8"/>
      <c r="D30" s="9"/>
      <c r="E30" s="8"/>
      <c r="F30" s="9"/>
      <c r="G30" s="10"/>
      <c r="H30" s="8"/>
      <c r="I30" s="8"/>
      <c r="J30" s="8"/>
      <c r="K30" s="8"/>
      <c r="L30" s="8"/>
      <c r="M30" s="115"/>
    </row>
    <row r="31" spans="1:13" x14ac:dyDescent="0.25">
      <c r="A31" s="4"/>
      <c r="B31" s="4" t="s">
        <v>115</v>
      </c>
      <c r="C31" s="8">
        <f>SUM(C32+C38+C40)</f>
        <v>4019</v>
      </c>
      <c r="D31" s="9">
        <f>SUM(D32+D38+D40)</f>
        <v>2838.0600000000004</v>
      </c>
      <c r="E31" s="8">
        <f>SUM(E32+E38+E40)</f>
        <v>2910</v>
      </c>
      <c r="F31" s="9">
        <f>SUM(F32+F38+F40)</f>
        <v>2924.7</v>
      </c>
      <c r="G31" s="10"/>
      <c r="H31" s="8">
        <f>SUM(H32+H38+H40)</f>
        <v>3670</v>
      </c>
      <c r="I31" s="8">
        <f>SUM(I32+I38+I40)</f>
        <v>6210</v>
      </c>
      <c r="J31" s="8">
        <f>SUM(J32+J38+J40)</f>
        <v>6210</v>
      </c>
      <c r="K31" s="8">
        <f>SUM(K32+K38+K40)</f>
        <v>6210</v>
      </c>
      <c r="L31" s="9">
        <f>SUM(L32+L38+L40)</f>
        <v>4448.47</v>
      </c>
      <c r="M31" s="114">
        <f>L31/K31*100</f>
        <v>71.63397745571659</v>
      </c>
    </row>
    <row r="32" spans="1:13" x14ac:dyDescent="0.25">
      <c r="A32" s="4"/>
      <c r="B32" s="4" t="s">
        <v>118</v>
      </c>
      <c r="C32" s="8">
        <f>SUM(C33:C37)</f>
        <v>3349</v>
      </c>
      <c r="D32" s="9">
        <f>SUM(D33:D37)</f>
        <v>2440.0400000000004</v>
      </c>
      <c r="E32" s="8">
        <f t="shared" ref="E32" si="11">SUM(E33:E37)</f>
        <v>2610</v>
      </c>
      <c r="F32" s="9">
        <f>SUM(F33:F37)</f>
        <v>2311.44</v>
      </c>
      <c r="G32" s="10"/>
      <c r="H32" s="8">
        <f t="shared" ref="H32:K32" si="12">SUM(H33:H37)</f>
        <v>2970</v>
      </c>
      <c r="I32" s="8">
        <f t="shared" si="12"/>
        <v>5510</v>
      </c>
      <c r="J32" s="8">
        <f t="shared" si="12"/>
        <v>5510</v>
      </c>
      <c r="K32" s="8">
        <f t="shared" si="12"/>
        <v>5510</v>
      </c>
      <c r="L32" s="9">
        <f t="shared" ref="L32" si="13">SUM(L33:L37)</f>
        <v>4307.6400000000003</v>
      </c>
      <c r="M32" s="114">
        <f t="shared" ref="M32:M42" si="14">L32/K32*100</f>
        <v>78.178584392014528</v>
      </c>
    </row>
    <row r="33" spans="1:13" x14ac:dyDescent="0.25">
      <c r="A33" s="4"/>
      <c r="B33" s="4" t="s">
        <v>444</v>
      </c>
      <c r="C33" s="8">
        <v>615</v>
      </c>
      <c r="D33" s="9">
        <v>0</v>
      </c>
      <c r="E33" s="8">
        <v>0</v>
      </c>
      <c r="F33" s="9">
        <v>0</v>
      </c>
      <c r="G33" s="10"/>
      <c r="H33" s="8">
        <v>0</v>
      </c>
      <c r="I33" s="8">
        <v>0</v>
      </c>
      <c r="J33" s="8">
        <v>0</v>
      </c>
      <c r="K33" s="8">
        <v>0</v>
      </c>
      <c r="L33" s="9">
        <v>349</v>
      </c>
      <c r="M33" s="115" t="s">
        <v>517</v>
      </c>
    </row>
    <row r="34" spans="1:13" x14ac:dyDescent="0.25">
      <c r="A34" s="4"/>
      <c r="B34" s="4" t="s">
        <v>141</v>
      </c>
      <c r="C34" s="8">
        <v>2670</v>
      </c>
      <c r="D34" s="9">
        <v>2331.7600000000002</v>
      </c>
      <c r="E34" s="8">
        <v>2500</v>
      </c>
      <c r="F34" s="9">
        <v>2246.1799999999998</v>
      </c>
      <c r="G34" s="10"/>
      <c r="H34" s="8">
        <v>2860</v>
      </c>
      <c r="I34" s="8">
        <v>5360</v>
      </c>
      <c r="J34" s="8">
        <v>5360</v>
      </c>
      <c r="K34" s="8">
        <v>5360</v>
      </c>
      <c r="L34" s="9">
        <v>3920.24</v>
      </c>
      <c r="M34" s="114">
        <f t="shared" si="14"/>
        <v>73.138805970149249</v>
      </c>
    </row>
    <row r="35" spans="1:13" x14ac:dyDescent="0.25">
      <c r="A35" s="4"/>
      <c r="B35" s="4" t="s">
        <v>143</v>
      </c>
      <c r="C35" s="8">
        <v>0</v>
      </c>
      <c r="D35" s="9">
        <v>0</v>
      </c>
      <c r="E35" s="11">
        <v>50</v>
      </c>
      <c r="F35" s="9">
        <v>31.46</v>
      </c>
      <c r="G35" s="10"/>
      <c r="H35" s="11">
        <v>50</v>
      </c>
      <c r="I35" s="57">
        <v>50</v>
      </c>
      <c r="J35" s="57">
        <v>50</v>
      </c>
      <c r="K35" s="57">
        <v>50</v>
      </c>
      <c r="L35" s="99">
        <v>15.6</v>
      </c>
      <c r="M35" s="114">
        <f t="shared" si="14"/>
        <v>31.2</v>
      </c>
    </row>
    <row r="36" spans="1:13" x14ac:dyDescent="0.25">
      <c r="A36" s="4"/>
      <c r="B36" s="4" t="s">
        <v>265</v>
      </c>
      <c r="C36" s="8">
        <v>64</v>
      </c>
      <c r="D36" s="9">
        <v>36.78</v>
      </c>
      <c r="E36" s="8">
        <v>60</v>
      </c>
      <c r="F36" s="9">
        <v>33.799999999999997</v>
      </c>
      <c r="G36" s="10"/>
      <c r="H36" s="8">
        <v>60</v>
      </c>
      <c r="I36" s="8">
        <v>100</v>
      </c>
      <c r="J36" s="8">
        <v>100</v>
      </c>
      <c r="K36" s="8">
        <v>100</v>
      </c>
      <c r="L36" s="9">
        <v>22.8</v>
      </c>
      <c r="M36" s="114">
        <f t="shared" si="14"/>
        <v>22.8</v>
      </c>
    </row>
    <row r="37" spans="1:13" x14ac:dyDescent="0.25">
      <c r="A37" s="4"/>
      <c r="B37" s="4" t="s">
        <v>309</v>
      </c>
      <c r="C37" s="8">
        <v>0</v>
      </c>
      <c r="D37" s="9">
        <v>71.5</v>
      </c>
      <c r="E37" s="8">
        <v>0</v>
      </c>
      <c r="F37" s="9">
        <v>0</v>
      </c>
      <c r="G37" s="10"/>
      <c r="H37" s="8">
        <v>0</v>
      </c>
      <c r="I37" s="8">
        <v>0</v>
      </c>
      <c r="J37" s="8">
        <v>0</v>
      </c>
      <c r="K37" s="8">
        <v>0</v>
      </c>
      <c r="L37" s="9">
        <v>0</v>
      </c>
      <c r="M37" s="115" t="s">
        <v>517</v>
      </c>
    </row>
    <row r="38" spans="1:13" x14ac:dyDescent="0.25">
      <c r="A38" s="4"/>
      <c r="B38" s="4" t="s">
        <v>445</v>
      </c>
      <c r="C38" s="8">
        <f>SUM(C39:C39)</f>
        <v>16</v>
      </c>
      <c r="D38" s="9">
        <f>SUM(D39:D39)</f>
        <v>39.5</v>
      </c>
      <c r="E38" s="8">
        <f t="shared" ref="E38" si="15">SUM(E39:E39)</f>
        <v>0</v>
      </c>
      <c r="F38" s="9">
        <f>SUM(F39:F39)</f>
        <v>0</v>
      </c>
      <c r="G38" s="10"/>
      <c r="H38" s="8">
        <f t="shared" ref="H38:L38" si="16">SUM(H39:H39)</f>
        <v>0</v>
      </c>
      <c r="I38" s="8">
        <f t="shared" si="16"/>
        <v>0</v>
      </c>
      <c r="J38" s="8">
        <f t="shared" si="16"/>
        <v>0</v>
      </c>
      <c r="K38" s="8">
        <f t="shared" si="16"/>
        <v>0</v>
      </c>
      <c r="L38" s="9">
        <f t="shared" si="16"/>
        <v>0</v>
      </c>
      <c r="M38" s="115" t="s">
        <v>517</v>
      </c>
    </row>
    <row r="39" spans="1:13" x14ac:dyDescent="0.25">
      <c r="A39" s="4"/>
      <c r="B39" s="4" t="s">
        <v>446</v>
      </c>
      <c r="C39" s="8">
        <v>16</v>
      </c>
      <c r="D39" s="9">
        <v>39.5</v>
      </c>
      <c r="E39" s="8">
        <v>0</v>
      </c>
      <c r="F39" s="9">
        <v>0</v>
      </c>
      <c r="G39" s="10"/>
      <c r="H39" s="8">
        <v>0</v>
      </c>
      <c r="I39" s="8">
        <v>0</v>
      </c>
      <c r="J39" s="8">
        <v>0</v>
      </c>
      <c r="K39" s="8">
        <v>0</v>
      </c>
      <c r="L39" s="9">
        <v>0</v>
      </c>
      <c r="M39" s="115" t="s">
        <v>517</v>
      </c>
    </row>
    <row r="40" spans="1:13" x14ac:dyDescent="0.25">
      <c r="A40" s="4"/>
      <c r="B40" s="4" t="s">
        <v>120</v>
      </c>
      <c r="C40" s="8">
        <f>SUM(C41:C43)</f>
        <v>654</v>
      </c>
      <c r="D40" s="9">
        <f>SUM(D41:D43)</f>
        <v>358.52</v>
      </c>
      <c r="E40" s="8">
        <f>SUM(E41:E43)</f>
        <v>300</v>
      </c>
      <c r="F40" s="9">
        <f>SUM(F41:F43)</f>
        <v>613.26</v>
      </c>
      <c r="G40" s="10"/>
      <c r="H40" s="8">
        <f>SUM(H41:H43)</f>
        <v>700</v>
      </c>
      <c r="I40" s="8">
        <f>SUM(I41:I43)</f>
        <v>700</v>
      </c>
      <c r="J40" s="8">
        <f>SUM(J41:J43)</f>
        <v>700</v>
      </c>
      <c r="K40" s="8">
        <f>SUM(K41:K43)</f>
        <v>700</v>
      </c>
      <c r="L40" s="9">
        <f>SUM(L41:L43)</f>
        <v>140.83000000000001</v>
      </c>
      <c r="M40" s="114">
        <f t="shared" si="14"/>
        <v>20.118571428571428</v>
      </c>
    </row>
    <row r="41" spans="1:13" x14ac:dyDescent="0.25">
      <c r="A41" s="4"/>
      <c r="B41" s="4" t="s">
        <v>122</v>
      </c>
      <c r="C41" s="8">
        <v>315</v>
      </c>
      <c r="D41" s="9">
        <v>0</v>
      </c>
      <c r="E41" s="8">
        <v>0</v>
      </c>
      <c r="F41" s="9">
        <v>0</v>
      </c>
      <c r="G41" s="10"/>
      <c r="H41" s="8">
        <v>0</v>
      </c>
      <c r="I41" s="8">
        <v>0</v>
      </c>
      <c r="J41" s="8">
        <v>0</v>
      </c>
      <c r="K41" s="8">
        <v>0</v>
      </c>
      <c r="L41" s="9">
        <v>0</v>
      </c>
      <c r="M41" s="115" t="s">
        <v>517</v>
      </c>
    </row>
    <row r="42" spans="1:13" x14ac:dyDescent="0.25">
      <c r="A42" s="4"/>
      <c r="B42" s="4" t="s">
        <v>230</v>
      </c>
      <c r="C42" s="8">
        <v>260</v>
      </c>
      <c r="D42" s="9">
        <v>347.75</v>
      </c>
      <c r="E42" s="8">
        <v>300</v>
      </c>
      <c r="F42" s="9">
        <v>613.26</v>
      </c>
      <c r="G42" s="10"/>
      <c r="H42" s="8">
        <v>700</v>
      </c>
      <c r="I42" s="8">
        <v>700</v>
      </c>
      <c r="J42" s="8">
        <v>700</v>
      </c>
      <c r="K42" s="8">
        <v>700</v>
      </c>
      <c r="L42" s="9">
        <v>140.83000000000001</v>
      </c>
      <c r="M42" s="114">
        <f t="shared" si="14"/>
        <v>20.118571428571428</v>
      </c>
    </row>
    <row r="43" spans="1:13" x14ac:dyDescent="0.25">
      <c r="A43" s="4"/>
      <c r="B43" s="4" t="s">
        <v>152</v>
      </c>
      <c r="C43" s="8">
        <v>79</v>
      </c>
      <c r="D43" s="9">
        <v>10.77</v>
      </c>
      <c r="E43" s="8">
        <v>0</v>
      </c>
      <c r="F43" s="9">
        <v>0</v>
      </c>
      <c r="G43" s="10"/>
      <c r="H43" s="8">
        <v>0</v>
      </c>
      <c r="I43" s="8">
        <v>0</v>
      </c>
      <c r="J43" s="8">
        <v>0</v>
      </c>
      <c r="K43" s="8">
        <v>0</v>
      </c>
      <c r="L43" s="9">
        <v>0</v>
      </c>
      <c r="M43" s="115" t="s">
        <v>517</v>
      </c>
    </row>
    <row r="44" spans="1:13" x14ac:dyDescent="0.25">
      <c r="A44" s="4"/>
      <c r="B44" s="4"/>
      <c r="C44" s="8"/>
      <c r="D44" s="9"/>
      <c r="E44" s="8"/>
      <c r="F44" s="9"/>
      <c r="G44" s="10"/>
      <c r="H44" s="8"/>
      <c r="I44" s="8"/>
      <c r="J44" s="8"/>
      <c r="K44" s="8"/>
      <c r="L44" s="9"/>
      <c r="M44" s="114"/>
    </row>
    <row r="45" spans="1:13" x14ac:dyDescent="0.25">
      <c r="A45" s="4"/>
      <c r="B45" s="4" t="s">
        <v>124</v>
      </c>
      <c r="C45" s="8">
        <f t="shared" ref="C45:F46" si="17">SUM(C46:C46)</f>
        <v>70</v>
      </c>
      <c r="D45" s="9">
        <f t="shared" si="17"/>
        <v>0</v>
      </c>
      <c r="E45" s="8">
        <f t="shared" si="17"/>
        <v>0</v>
      </c>
      <c r="F45" s="9">
        <f t="shared" si="17"/>
        <v>0</v>
      </c>
      <c r="G45" s="10"/>
      <c r="H45" s="8">
        <f t="shared" ref="H45:L46" si="18">SUM(H46:H46)</f>
        <v>0</v>
      </c>
      <c r="I45" s="8">
        <f t="shared" si="18"/>
        <v>0</v>
      </c>
      <c r="J45" s="8">
        <f t="shared" si="18"/>
        <v>0</v>
      </c>
      <c r="K45" s="8">
        <f t="shared" si="18"/>
        <v>0</v>
      </c>
      <c r="L45" s="9">
        <f t="shared" si="18"/>
        <v>0</v>
      </c>
      <c r="M45" s="115" t="s">
        <v>517</v>
      </c>
    </row>
    <row r="46" spans="1:13" x14ac:dyDescent="0.25">
      <c r="A46" s="4"/>
      <c r="B46" s="4" t="s">
        <v>125</v>
      </c>
      <c r="C46" s="8">
        <f t="shared" si="17"/>
        <v>70</v>
      </c>
      <c r="D46" s="9">
        <f t="shared" si="17"/>
        <v>0</v>
      </c>
      <c r="E46" s="8">
        <f t="shared" si="17"/>
        <v>0</v>
      </c>
      <c r="F46" s="9">
        <f t="shared" si="17"/>
        <v>0</v>
      </c>
      <c r="G46" s="10"/>
      <c r="H46" s="8">
        <f t="shared" si="18"/>
        <v>0</v>
      </c>
      <c r="I46" s="8">
        <f t="shared" si="18"/>
        <v>0</v>
      </c>
      <c r="J46" s="8">
        <f t="shared" si="18"/>
        <v>0</v>
      </c>
      <c r="K46" s="8">
        <f t="shared" si="18"/>
        <v>0</v>
      </c>
      <c r="L46" s="9">
        <f t="shared" si="18"/>
        <v>0</v>
      </c>
      <c r="M46" s="115" t="s">
        <v>517</v>
      </c>
    </row>
    <row r="47" spans="1:13" x14ac:dyDescent="0.25">
      <c r="A47" s="4"/>
      <c r="B47" s="4" t="s">
        <v>126</v>
      </c>
      <c r="C47" s="8">
        <v>70</v>
      </c>
      <c r="D47" s="9">
        <v>0</v>
      </c>
      <c r="E47" s="8">
        <v>0</v>
      </c>
      <c r="F47" s="9">
        <v>0</v>
      </c>
      <c r="G47" s="10"/>
      <c r="H47" s="8">
        <v>0</v>
      </c>
      <c r="I47" s="8">
        <v>0</v>
      </c>
      <c r="J47" s="8">
        <v>0</v>
      </c>
      <c r="K47" s="8">
        <v>0</v>
      </c>
      <c r="L47" s="9">
        <v>0</v>
      </c>
      <c r="M47" s="115" t="s">
        <v>517</v>
      </c>
    </row>
  </sheetData>
  <sheetProtection password="C7EA" sheet="1" objects="1" scenarios="1"/>
  <mergeCells count="2">
    <mergeCell ref="F1:F2"/>
    <mergeCell ref="F10:F11"/>
  </mergeCells>
  <pageMargins left="0.7" right="0.7" top="0.75" bottom="0.75" header="0.3" footer="0.3"/>
  <pageSetup paperSize="9" scale="84" fitToHeight="0" orientation="landscape" verticalDpi="0" r:id="rId1"/>
  <headerFoot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Layout" zoomScaleNormal="100" workbookViewId="0">
      <selection activeCell="M7" sqref="M7:M17"/>
    </sheetView>
  </sheetViews>
  <sheetFormatPr defaultRowHeight="15" x14ac:dyDescent="0.25"/>
  <cols>
    <col min="1" max="1" width="7.7109375" customWidth="1"/>
    <col min="2" max="2" width="41.42578125" customWidth="1"/>
    <col min="3" max="3" width="8.7109375" customWidth="1"/>
    <col min="4" max="4" width="10.140625" customWidth="1"/>
    <col min="6" max="6" width="10.140625" bestFit="1" customWidth="1"/>
    <col min="7" max="7" width="6.7109375" customWidth="1"/>
    <col min="8" max="9" width="8.5703125" customWidth="1"/>
    <col min="11" max="11" width="8.7109375" customWidth="1"/>
    <col min="12" max="12" width="10" customWidth="1"/>
    <col min="13" max="13" width="7.85546875" customWidth="1"/>
    <col min="249" max="249" width="46.28515625" customWidth="1"/>
    <col min="250" max="250" width="9.85546875" customWidth="1"/>
    <col min="251" max="251" width="10.42578125" customWidth="1"/>
    <col min="252" max="252" width="8.140625" customWidth="1"/>
    <col min="505" max="505" width="46.28515625" customWidth="1"/>
    <col min="506" max="506" width="9.85546875" customWidth="1"/>
    <col min="507" max="507" width="10.42578125" customWidth="1"/>
    <col min="508" max="508" width="8.140625" customWidth="1"/>
    <col min="761" max="761" width="46.28515625" customWidth="1"/>
    <col min="762" max="762" width="9.85546875" customWidth="1"/>
    <col min="763" max="763" width="10.42578125" customWidth="1"/>
    <col min="764" max="764" width="8.140625" customWidth="1"/>
    <col min="1017" max="1017" width="46.28515625" customWidth="1"/>
    <col min="1018" max="1018" width="9.85546875" customWidth="1"/>
    <col min="1019" max="1019" width="10.42578125" customWidth="1"/>
    <col min="1020" max="1020" width="8.140625" customWidth="1"/>
    <col min="1273" max="1273" width="46.28515625" customWidth="1"/>
    <col min="1274" max="1274" width="9.85546875" customWidth="1"/>
    <col min="1275" max="1275" width="10.42578125" customWidth="1"/>
    <col min="1276" max="1276" width="8.140625" customWidth="1"/>
    <col min="1529" max="1529" width="46.28515625" customWidth="1"/>
    <col min="1530" max="1530" width="9.85546875" customWidth="1"/>
    <col min="1531" max="1531" width="10.42578125" customWidth="1"/>
    <col min="1532" max="1532" width="8.140625" customWidth="1"/>
    <col min="1785" max="1785" width="46.28515625" customWidth="1"/>
    <col min="1786" max="1786" width="9.85546875" customWidth="1"/>
    <col min="1787" max="1787" width="10.42578125" customWidth="1"/>
    <col min="1788" max="1788" width="8.140625" customWidth="1"/>
    <col min="2041" max="2041" width="46.28515625" customWidth="1"/>
    <col min="2042" max="2042" width="9.85546875" customWidth="1"/>
    <col min="2043" max="2043" width="10.42578125" customWidth="1"/>
    <col min="2044" max="2044" width="8.140625" customWidth="1"/>
    <col min="2297" max="2297" width="46.28515625" customWidth="1"/>
    <col min="2298" max="2298" width="9.85546875" customWidth="1"/>
    <col min="2299" max="2299" width="10.42578125" customWidth="1"/>
    <col min="2300" max="2300" width="8.140625" customWidth="1"/>
    <col min="2553" max="2553" width="46.28515625" customWidth="1"/>
    <col min="2554" max="2554" width="9.85546875" customWidth="1"/>
    <col min="2555" max="2555" width="10.42578125" customWidth="1"/>
    <col min="2556" max="2556" width="8.140625" customWidth="1"/>
    <col min="2809" max="2809" width="46.28515625" customWidth="1"/>
    <col min="2810" max="2810" width="9.85546875" customWidth="1"/>
    <col min="2811" max="2811" width="10.42578125" customWidth="1"/>
    <col min="2812" max="2812" width="8.140625" customWidth="1"/>
    <col min="3065" max="3065" width="46.28515625" customWidth="1"/>
    <col min="3066" max="3066" width="9.85546875" customWidth="1"/>
    <col min="3067" max="3067" width="10.42578125" customWidth="1"/>
    <col min="3068" max="3068" width="8.140625" customWidth="1"/>
    <col min="3321" max="3321" width="46.28515625" customWidth="1"/>
    <col min="3322" max="3322" width="9.85546875" customWidth="1"/>
    <col min="3323" max="3323" width="10.42578125" customWidth="1"/>
    <col min="3324" max="3324" width="8.140625" customWidth="1"/>
    <col min="3577" max="3577" width="46.28515625" customWidth="1"/>
    <col min="3578" max="3578" width="9.85546875" customWidth="1"/>
    <col min="3579" max="3579" width="10.42578125" customWidth="1"/>
    <col min="3580" max="3580" width="8.140625" customWidth="1"/>
    <col min="3833" max="3833" width="46.28515625" customWidth="1"/>
    <col min="3834" max="3834" width="9.85546875" customWidth="1"/>
    <col min="3835" max="3835" width="10.42578125" customWidth="1"/>
    <col min="3836" max="3836" width="8.140625" customWidth="1"/>
    <col min="4089" max="4089" width="46.28515625" customWidth="1"/>
    <col min="4090" max="4090" width="9.85546875" customWidth="1"/>
    <col min="4091" max="4091" width="10.42578125" customWidth="1"/>
    <col min="4092" max="4092" width="8.140625" customWidth="1"/>
    <col min="4345" max="4345" width="46.28515625" customWidth="1"/>
    <col min="4346" max="4346" width="9.85546875" customWidth="1"/>
    <col min="4347" max="4347" width="10.42578125" customWidth="1"/>
    <col min="4348" max="4348" width="8.140625" customWidth="1"/>
    <col min="4601" max="4601" width="46.28515625" customWidth="1"/>
    <col min="4602" max="4602" width="9.85546875" customWidth="1"/>
    <col min="4603" max="4603" width="10.42578125" customWidth="1"/>
    <col min="4604" max="4604" width="8.140625" customWidth="1"/>
    <col min="4857" max="4857" width="46.28515625" customWidth="1"/>
    <col min="4858" max="4858" width="9.85546875" customWidth="1"/>
    <col min="4859" max="4859" width="10.42578125" customWidth="1"/>
    <col min="4860" max="4860" width="8.140625" customWidth="1"/>
    <col min="5113" max="5113" width="46.28515625" customWidth="1"/>
    <col min="5114" max="5114" width="9.85546875" customWidth="1"/>
    <col min="5115" max="5115" width="10.42578125" customWidth="1"/>
    <col min="5116" max="5116" width="8.140625" customWidth="1"/>
    <col min="5369" max="5369" width="46.28515625" customWidth="1"/>
    <col min="5370" max="5370" width="9.85546875" customWidth="1"/>
    <col min="5371" max="5371" width="10.42578125" customWidth="1"/>
    <col min="5372" max="5372" width="8.140625" customWidth="1"/>
    <col min="5625" max="5625" width="46.28515625" customWidth="1"/>
    <col min="5626" max="5626" width="9.85546875" customWidth="1"/>
    <col min="5627" max="5627" width="10.42578125" customWidth="1"/>
    <col min="5628" max="5628" width="8.140625" customWidth="1"/>
    <col min="5881" max="5881" width="46.28515625" customWidth="1"/>
    <col min="5882" max="5882" width="9.85546875" customWidth="1"/>
    <col min="5883" max="5883" width="10.42578125" customWidth="1"/>
    <col min="5884" max="5884" width="8.140625" customWidth="1"/>
    <col min="6137" max="6137" width="46.28515625" customWidth="1"/>
    <col min="6138" max="6138" width="9.85546875" customWidth="1"/>
    <col min="6139" max="6139" width="10.42578125" customWidth="1"/>
    <col min="6140" max="6140" width="8.140625" customWidth="1"/>
    <col min="6393" max="6393" width="46.28515625" customWidth="1"/>
    <col min="6394" max="6394" width="9.85546875" customWidth="1"/>
    <col min="6395" max="6395" width="10.42578125" customWidth="1"/>
    <col min="6396" max="6396" width="8.140625" customWidth="1"/>
    <col min="6649" max="6649" width="46.28515625" customWidth="1"/>
    <col min="6650" max="6650" width="9.85546875" customWidth="1"/>
    <col min="6651" max="6651" width="10.42578125" customWidth="1"/>
    <col min="6652" max="6652" width="8.140625" customWidth="1"/>
    <col min="6905" max="6905" width="46.28515625" customWidth="1"/>
    <col min="6906" max="6906" width="9.85546875" customWidth="1"/>
    <col min="6907" max="6907" width="10.42578125" customWidth="1"/>
    <col min="6908" max="6908" width="8.140625" customWidth="1"/>
    <col min="7161" max="7161" width="46.28515625" customWidth="1"/>
    <col min="7162" max="7162" width="9.85546875" customWidth="1"/>
    <col min="7163" max="7163" width="10.42578125" customWidth="1"/>
    <col min="7164" max="7164" width="8.140625" customWidth="1"/>
    <col min="7417" max="7417" width="46.28515625" customWidth="1"/>
    <col min="7418" max="7418" width="9.85546875" customWidth="1"/>
    <col min="7419" max="7419" width="10.42578125" customWidth="1"/>
    <col min="7420" max="7420" width="8.140625" customWidth="1"/>
    <col min="7673" max="7673" width="46.28515625" customWidth="1"/>
    <col min="7674" max="7674" width="9.85546875" customWidth="1"/>
    <col min="7675" max="7675" width="10.42578125" customWidth="1"/>
    <col min="7676" max="7676" width="8.140625" customWidth="1"/>
    <col min="7929" max="7929" width="46.28515625" customWidth="1"/>
    <col min="7930" max="7930" width="9.85546875" customWidth="1"/>
    <col min="7931" max="7931" width="10.42578125" customWidth="1"/>
    <col min="7932" max="7932" width="8.140625" customWidth="1"/>
    <col min="8185" max="8185" width="46.28515625" customWidth="1"/>
    <col min="8186" max="8186" width="9.85546875" customWidth="1"/>
    <col min="8187" max="8187" width="10.42578125" customWidth="1"/>
    <col min="8188" max="8188" width="8.140625" customWidth="1"/>
    <col min="8441" max="8441" width="46.28515625" customWidth="1"/>
    <col min="8442" max="8442" width="9.85546875" customWidth="1"/>
    <col min="8443" max="8443" width="10.42578125" customWidth="1"/>
    <col min="8444" max="8444" width="8.140625" customWidth="1"/>
    <col min="8697" max="8697" width="46.28515625" customWidth="1"/>
    <col min="8698" max="8698" width="9.85546875" customWidth="1"/>
    <col min="8699" max="8699" width="10.42578125" customWidth="1"/>
    <col min="8700" max="8700" width="8.140625" customWidth="1"/>
    <col min="8953" max="8953" width="46.28515625" customWidth="1"/>
    <col min="8954" max="8954" width="9.85546875" customWidth="1"/>
    <col min="8955" max="8955" width="10.42578125" customWidth="1"/>
    <col min="8956" max="8956" width="8.140625" customWidth="1"/>
    <col min="9209" max="9209" width="46.28515625" customWidth="1"/>
    <col min="9210" max="9210" width="9.85546875" customWidth="1"/>
    <col min="9211" max="9211" width="10.42578125" customWidth="1"/>
    <col min="9212" max="9212" width="8.140625" customWidth="1"/>
    <col min="9465" max="9465" width="46.28515625" customWidth="1"/>
    <col min="9466" max="9466" width="9.85546875" customWidth="1"/>
    <col min="9467" max="9467" width="10.42578125" customWidth="1"/>
    <col min="9468" max="9468" width="8.140625" customWidth="1"/>
    <col min="9721" max="9721" width="46.28515625" customWidth="1"/>
    <col min="9722" max="9722" width="9.85546875" customWidth="1"/>
    <col min="9723" max="9723" width="10.42578125" customWidth="1"/>
    <col min="9724" max="9724" width="8.140625" customWidth="1"/>
    <col min="9977" max="9977" width="46.28515625" customWidth="1"/>
    <col min="9978" max="9978" width="9.85546875" customWidth="1"/>
    <col min="9979" max="9979" width="10.42578125" customWidth="1"/>
    <col min="9980" max="9980" width="8.140625" customWidth="1"/>
    <col min="10233" max="10233" width="46.28515625" customWidth="1"/>
    <col min="10234" max="10234" width="9.85546875" customWidth="1"/>
    <col min="10235" max="10235" width="10.42578125" customWidth="1"/>
    <col min="10236" max="10236" width="8.140625" customWidth="1"/>
    <col min="10489" max="10489" width="46.28515625" customWidth="1"/>
    <col min="10490" max="10490" width="9.85546875" customWidth="1"/>
    <col min="10491" max="10491" width="10.42578125" customWidth="1"/>
    <col min="10492" max="10492" width="8.140625" customWidth="1"/>
    <col min="10745" max="10745" width="46.28515625" customWidth="1"/>
    <col min="10746" max="10746" width="9.85546875" customWidth="1"/>
    <col min="10747" max="10747" width="10.42578125" customWidth="1"/>
    <col min="10748" max="10748" width="8.140625" customWidth="1"/>
    <col min="11001" max="11001" width="46.28515625" customWidth="1"/>
    <col min="11002" max="11002" width="9.85546875" customWidth="1"/>
    <col min="11003" max="11003" width="10.42578125" customWidth="1"/>
    <col min="11004" max="11004" width="8.140625" customWidth="1"/>
    <col min="11257" max="11257" width="46.28515625" customWidth="1"/>
    <col min="11258" max="11258" width="9.85546875" customWidth="1"/>
    <col min="11259" max="11259" width="10.42578125" customWidth="1"/>
    <col min="11260" max="11260" width="8.140625" customWidth="1"/>
    <col min="11513" max="11513" width="46.28515625" customWidth="1"/>
    <col min="11514" max="11514" width="9.85546875" customWidth="1"/>
    <col min="11515" max="11515" width="10.42578125" customWidth="1"/>
    <col min="11516" max="11516" width="8.140625" customWidth="1"/>
    <col min="11769" max="11769" width="46.28515625" customWidth="1"/>
    <col min="11770" max="11770" width="9.85546875" customWidth="1"/>
    <col min="11771" max="11771" width="10.42578125" customWidth="1"/>
    <col min="11772" max="11772" width="8.140625" customWidth="1"/>
    <col min="12025" max="12025" width="46.28515625" customWidth="1"/>
    <col min="12026" max="12026" width="9.85546875" customWidth="1"/>
    <col min="12027" max="12027" width="10.42578125" customWidth="1"/>
    <col min="12028" max="12028" width="8.140625" customWidth="1"/>
    <col min="12281" max="12281" width="46.28515625" customWidth="1"/>
    <col min="12282" max="12282" width="9.85546875" customWidth="1"/>
    <col min="12283" max="12283" width="10.42578125" customWidth="1"/>
    <col min="12284" max="12284" width="8.140625" customWidth="1"/>
    <col min="12537" max="12537" width="46.28515625" customWidth="1"/>
    <col min="12538" max="12538" width="9.85546875" customWidth="1"/>
    <col min="12539" max="12539" width="10.42578125" customWidth="1"/>
    <col min="12540" max="12540" width="8.140625" customWidth="1"/>
    <col min="12793" max="12793" width="46.28515625" customWidth="1"/>
    <col min="12794" max="12794" width="9.85546875" customWidth="1"/>
    <col min="12795" max="12795" width="10.42578125" customWidth="1"/>
    <col min="12796" max="12796" width="8.140625" customWidth="1"/>
    <col min="13049" max="13049" width="46.28515625" customWidth="1"/>
    <col min="13050" max="13050" width="9.85546875" customWidth="1"/>
    <col min="13051" max="13051" width="10.42578125" customWidth="1"/>
    <col min="13052" max="13052" width="8.140625" customWidth="1"/>
    <col min="13305" max="13305" width="46.28515625" customWidth="1"/>
    <col min="13306" max="13306" width="9.85546875" customWidth="1"/>
    <col min="13307" max="13307" width="10.42578125" customWidth="1"/>
    <col min="13308" max="13308" width="8.140625" customWidth="1"/>
    <col min="13561" max="13561" width="46.28515625" customWidth="1"/>
    <col min="13562" max="13562" width="9.85546875" customWidth="1"/>
    <col min="13563" max="13563" width="10.42578125" customWidth="1"/>
    <col min="13564" max="13564" width="8.140625" customWidth="1"/>
    <col min="13817" max="13817" width="46.28515625" customWidth="1"/>
    <col min="13818" max="13818" width="9.85546875" customWidth="1"/>
    <col min="13819" max="13819" width="10.42578125" customWidth="1"/>
    <col min="13820" max="13820" width="8.140625" customWidth="1"/>
    <col min="14073" max="14073" width="46.28515625" customWidth="1"/>
    <col min="14074" max="14074" width="9.85546875" customWidth="1"/>
    <col min="14075" max="14075" width="10.42578125" customWidth="1"/>
    <col min="14076" max="14076" width="8.140625" customWidth="1"/>
    <col min="14329" max="14329" width="46.28515625" customWidth="1"/>
    <col min="14330" max="14330" width="9.85546875" customWidth="1"/>
    <col min="14331" max="14331" width="10.42578125" customWidth="1"/>
    <col min="14332" max="14332" width="8.140625" customWidth="1"/>
    <col min="14585" max="14585" width="46.28515625" customWidth="1"/>
    <col min="14586" max="14586" width="9.85546875" customWidth="1"/>
    <col min="14587" max="14587" width="10.42578125" customWidth="1"/>
    <col min="14588" max="14588" width="8.140625" customWidth="1"/>
    <col min="14841" max="14841" width="46.28515625" customWidth="1"/>
    <col min="14842" max="14842" width="9.85546875" customWidth="1"/>
    <col min="14843" max="14843" width="10.42578125" customWidth="1"/>
    <col min="14844" max="14844" width="8.140625" customWidth="1"/>
    <col min="15097" max="15097" width="46.28515625" customWidth="1"/>
    <col min="15098" max="15098" width="9.85546875" customWidth="1"/>
    <col min="15099" max="15099" width="10.42578125" customWidth="1"/>
    <col min="15100" max="15100" width="8.140625" customWidth="1"/>
    <col min="15353" max="15353" width="46.28515625" customWidth="1"/>
    <col min="15354" max="15354" width="9.85546875" customWidth="1"/>
    <col min="15355" max="15355" width="10.42578125" customWidth="1"/>
    <col min="15356" max="15356" width="8.140625" customWidth="1"/>
    <col min="15609" max="15609" width="46.28515625" customWidth="1"/>
    <col min="15610" max="15610" width="9.85546875" customWidth="1"/>
    <col min="15611" max="15611" width="10.42578125" customWidth="1"/>
    <col min="15612" max="15612" width="8.140625" customWidth="1"/>
    <col min="15865" max="15865" width="46.28515625" customWidth="1"/>
    <col min="15866" max="15866" width="9.85546875" customWidth="1"/>
    <col min="15867" max="15867" width="10.42578125" customWidth="1"/>
    <col min="15868" max="15868" width="8.140625" customWidth="1"/>
    <col min="16121" max="16121" width="46.28515625" customWidth="1"/>
    <col min="16122" max="16122" width="9.85546875" customWidth="1"/>
    <col min="16123" max="16123" width="10.42578125" customWidth="1"/>
    <col min="16124" max="16124" width="8.140625" customWidth="1"/>
  </cols>
  <sheetData>
    <row r="1" spans="1:13" ht="15.75" x14ac:dyDescent="0.25">
      <c r="A1" s="4"/>
      <c r="B1" s="18" t="s">
        <v>447</v>
      </c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4"/>
      <c r="B2" s="7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3" ht="15" customHeight="1" x14ac:dyDescent="0.25">
      <c r="A3" s="4" t="s">
        <v>336</v>
      </c>
      <c r="B3" s="4"/>
      <c r="C3" s="5" t="s">
        <v>3</v>
      </c>
      <c r="D3" s="5" t="s">
        <v>3</v>
      </c>
      <c r="E3" s="5" t="s">
        <v>4</v>
      </c>
      <c r="F3" s="118" t="s">
        <v>5</v>
      </c>
      <c r="G3" s="5" t="s">
        <v>6</v>
      </c>
      <c r="H3" s="5" t="s">
        <v>4</v>
      </c>
      <c r="I3" s="5" t="s">
        <v>7</v>
      </c>
      <c r="J3" s="5" t="s">
        <v>8</v>
      </c>
      <c r="K3" s="5" t="s">
        <v>9</v>
      </c>
      <c r="L3" s="5" t="s">
        <v>507</v>
      </c>
      <c r="M3" s="91" t="s">
        <v>508</v>
      </c>
    </row>
    <row r="4" spans="1:13" x14ac:dyDescent="0.25">
      <c r="A4" s="22" t="s">
        <v>448</v>
      </c>
      <c r="B4" s="4"/>
      <c r="C4" s="5">
        <v>2011</v>
      </c>
      <c r="D4" s="5">
        <v>2012</v>
      </c>
      <c r="E4" s="6">
        <v>2013</v>
      </c>
      <c r="F4" s="119"/>
      <c r="G4" s="5"/>
      <c r="H4" s="6">
        <v>2014</v>
      </c>
      <c r="I4" s="6">
        <v>2014</v>
      </c>
      <c r="J4" s="6">
        <v>2014</v>
      </c>
      <c r="K4" s="6">
        <v>2014</v>
      </c>
      <c r="L4" s="6">
        <v>2014</v>
      </c>
      <c r="M4" s="91" t="s">
        <v>509</v>
      </c>
    </row>
    <row r="5" spans="1:13" x14ac:dyDescent="0.25">
      <c r="A5" s="4" t="s">
        <v>449</v>
      </c>
      <c r="B5" s="4"/>
      <c r="C5" s="5" t="s">
        <v>11</v>
      </c>
      <c r="D5" s="5" t="s">
        <v>11</v>
      </c>
      <c r="E5" s="6" t="s">
        <v>11</v>
      </c>
      <c r="F5" s="5" t="s">
        <v>11</v>
      </c>
      <c r="G5" s="5"/>
      <c r="H5" s="6" t="s">
        <v>11</v>
      </c>
      <c r="I5" s="6" t="s">
        <v>11</v>
      </c>
      <c r="J5" s="6" t="s">
        <v>11</v>
      </c>
      <c r="K5" s="6" t="s">
        <v>11</v>
      </c>
      <c r="L5" s="93" t="s">
        <v>11</v>
      </c>
      <c r="M5" s="3"/>
    </row>
    <row r="6" spans="1:13" x14ac:dyDescent="0.25">
      <c r="A6" s="4"/>
      <c r="B6" s="4"/>
      <c r="C6" s="6"/>
      <c r="D6" s="6"/>
      <c r="E6" s="6"/>
      <c r="F6" s="6"/>
      <c r="G6" s="5"/>
      <c r="H6" s="3"/>
      <c r="I6" s="3"/>
      <c r="J6" s="3"/>
      <c r="K6" s="3"/>
      <c r="L6" s="3"/>
      <c r="M6" s="3"/>
    </row>
    <row r="7" spans="1:13" x14ac:dyDescent="0.25">
      <c r="A7" s="4"/>
      <c r="B7" s="1" t="s">
        <v>450</v>
      </c>
      <c r="C7" s="24">
        <f>C9</f>
        <v>121565</v>
      </c>
      <c r="D7" s="25">
        <f>D9</f>
        <v>121856.03</v>
      </c>
      <c r="E7" s="24">
        <f>E9</f>
        <v>121888</v>
      </c>
      <c r="F7" s="25">
        <f>F9</f>
        <v>121876.15</v>
      </c>
      <c r="G7" s="58"/>
      <c r="H7" s="24">
        <f t="shared" ref="H7:K7" si="0">H9</f>
        <v>121888</v>
      </c>
      <c r="I7" s="24">
        <f t="shared" si="0"/>
        <v>121888</v>
      </c>
      <c r="J7" s="24">
        <f t="shared" si="0"/>
        <v>121888</v>
      </c>
      <c r="K7" s="24">
        <f t="shared" si="0"/>
        <v>121888</v>
      </c>
      <c r="L7" s="25">
        <f t="shared" ref="L7" si="1">L9</f>
        <v>121884.26999999999</v>
      </c>
      <c r="M7" s="114">
        <f t="shared" ref="M7" si="2">L7/K7*100</f>
        <v>99.996939813599369</v>
      </c>
    </row>
    <row r="8" spans="1:13" x14ac:dyDescent="0.25">
      <c r="A8" s="4"/>
      <c r="B8" s="4"/>
      <c r="C8" s="4"/>
      <c r="D8" s="38"/>
      <c r="E8" s="4"/>
      <c r="F8" s="38"/>
      <c r="G8" s="3"/>
      <c r="H8" s="3"/>
      <c r="I8" s="3"/>
      <c r="J8" s="3"/>
      <c r="K8" s="3"/>
      <c r="L8" s="32"/>
      <c r="M8" s="115"/>
    </row>
    <row r="9" spans="1:13" x14ac:dyDescent="0.25">
      <c r="A9" s="4"/>
      <c r="B9" s="4" t="s">
        <v>451</v>
      </c>
      <c r="C9" s="8">
        <f>SUM(C11+C15)</f>
        <v>121565</v>
      </c>
      <c r="D9" s="9">
        <f>SUM(D11+D15)</f>
        <v>121856.03</v>
      </c>
      <c r="E9" s="8">
        <f>SUM(E11+E15)</f>
        <v>121888</v>
      </c>
      <c r="F9" s="9">
        <f>SUM(F11+F15)</f>
        <v>121876.15</v>
      </c>
      <c r="G9" s="10"/>
      <c r="H9" s="8">
        <f>SUM(H11+H15)</f>
        <v>121888</v>
      </c>
      <c r="I9" s="8">
        <f>SUM(I11+I15)</f>
        <v>121888</v>
      </c>
      <c r="J9" s="8">
        <f>SUM(J11+J15)</f>
        <v>121888</v>
      </c>
      <c r="K9" s="8">
        <f>SUM(K11+K15)</f>
        <v>121888</v>
      </c>
      <c r="L9" s="9">
        <f>SUM(L11+L15)</f>
        <v>121884.26999999999</v>
      </c>
      <c r="M9" s="114">
        <f t="shared" ref="M9:M13" si="3">L9/K9*100</f>
        <v>99.996939813599369</v>
      </c>
    </row>
    <row r="10" spans="1:13" x14ac:dyDescent="0.25">
      <c r="A10" s="4"/>
      <c r="B10" s="4" t="s">
        <v>452</v>
      </c>
      <c r="C10" s="8">
        <f>SUM(C11+C15)</f>
        <v>121565</v>
      </c>
      <c r="D10" s="9">
        <f>SUM(D11+D15)</f>
        <v>121856.03</v>
      </c>
      <c r="E10" s="8">
        <f>SUM(E11+E15)</f>
        <v>121888</v>
      </c>
      <c r="F10" s="9">
        <f>SUM(F11+F15)</f>
        <v>121876.15</v>
      </c>
      <c r="G10" s="10"/>
      <c r="H10" s="8">
        <f>SUM(H11+H15)</f>
        <v>121888</v>
      </c>
      <c r="I10" s="8">
        <f>SUM(I11+I15)</f>
        <v>121888</v>
      </c>
      <c r="J10" s="8">
        <f>SUM(J11+J15)</f>
        <v>121888</v>
      </c>
      <c r="K10" s="8">
        <f>SUM(K11+K15)</f>
        <v>121888</v>
      </c>
      <c r="L10" s="8">
        <f>SUM(L11+L15)</f>
        <v>121884.26999999999</v>
      </c>
      <c r="M10" s="114">
        <f t="shared" si="3"/>
        <v>99.996939813599369</v>
      </c>
    </row>
    <row r="11" spans="1:13" x14ac:dyDescent="0.25">
      <c r="A11" s="4"/>
      <c r="B11" s="4" t="s">
        <v>453</v>
      </c>
      <c r="C11" s="8">
        <v>40306</v>
      </c>
      <c r="D11" s="9">
        <v>40597.35</v>
      </c>
      <c r="E11" s="8">
        <v>40629</v>
      </c>
      <c r="F11" s="9">
        <v>40617.47</v>
      </c>
      <c r="G11" s="10"/>
      <c r="H11" s="8">
        <v>40629</v>
      </c>
      <c r="I11" s="8">
        <v>40629</v>
      </c>
      <c r="J11" s="8">
        <v>40629</v>
      </c>
      <c r="K11" s="8">
        <v>40629</v>
      </c>
      <c r="L11" s="9">
        <v>40625.589999999997</v>
      </c>
      <c r="M11" s="114">
        <f t="shared" si="3"/>
        <v>99.991606980235787</v>
      </c>
    </row>
    <row r="12" spans="1:13" x14ac:dyDescent="0.25">
      <c r="A12" s="4"/>
      <c r="B12" s="4" t="s">
        <v>454</v>
      </c>
      <c r="C12" s="8">
        <v>40306</v>
      </c>
      <c r="D12" s="9">
        <v>40597.35</v>
      </c>
      <c r="E12" s="8">
        <v>40629</v>
      </c>
      <c r="F12" s="9">
        <v>40617.47</v>
      </c>
      <c r="G12" s="10"/>
      <c r="H12" s="8">
        <v>40629</v>
      </c>
      <c r="I12" s="8">
        <v>40629</v>
      </c>
      <c r="J12" s="8">
        <v>40629</v>
      </c>
      <c r="K12" s="8">
        <v>40629</v>
      </c>
      <c r="L12" s="9">
        <v>40625.589999999997</v>
      </c>
      <c r="M12" s="114">
        <f t="shared" si="3"/>
        <v>99.991606980235787</v>
      </c>
    </row>
    <row r="13" spans="1:13" x14ac:dyDescent="0.25">
      <c r="A13" s="4"/>
      <c r="B13" s="4" t="s">
        <v>455</v>
      </c>
      <c r="C13" s="8">
        <v>40306</v>
      </c>
      <c r="D13" s="9">
        <v>40597.35</v>
      </c>
      <c r="E13" s="8">
        <v>40629</v>
      </c>
      <c r="F13" s="9">
        <v>40617.47</v>
      </c>
      <c r="G13" s="10"/>
      <c r="H13" s="8">
        <v>40629</v>
      </c>
      <c r="I13" s="8">
        <v>40629</v>
      </c>
      <c r="J13" s="8">
        <v>40629</v>
      </c>
      <c r="K13" s="8">
        <v>40629</v>
      </c>
      <c r="L13" s="9">
        <v>40625.589999999997</v>
      </c>
      <c r="M13" s="114">
        <f t="shared" si="3"/>
        <v>99.991606980235787</v>
      </c>
    </row>
    <row r="14" spans="1:13" x14ac:dyDescent="0.25">
      <c r="A14" s="4"/>
      <c r="B14" s="4"/>
      <c r="C14" s="8"/>
      <c r="D14" s="9"/>
      <c r="E14" s="8"/>
      <c r="F14" s="9"/>
      <c r="G14" s="10"/>
      <c r="H14" s="8"/>
      <c r="I14" s="8"/>
      <c r="J14" s="8"/>
      <c r="K14" s="8"/>
      <c r="L14" s="9"/>
      <c r="M14" s="115"/>
    </row>
    <row r="15" spans="1:13" x14ac:dyDescent="0.25">
      <c r="A15" s="4"/>
      <c r="B15" s="4" t="s">
        <v>456</v>
      </c>
      <c r="C15" s="8">
        <f>C16</f>
        <v>81259</v>
      </c>
      <c r="D15" s="9">
        <f>D16</f>
        <v>81258.679999999993</v>
      </c>
      <c r="E15" s="8">
        <f>E16</f>
        <v>81259</v>
      </c>
      <c r="F15" s="9">
        <f>F16</f>
        <v>81258.679999999993</v>
      </c>
      <c r="G15" s="10"/>
      <c r="H15" s="8">
        <f t="shared" ref="H15:L15" si="4">H16</f>
        <v>81259</v>
      </c>
      <c r="I15" s="8">
        <f t="shared" si="4"/>
        <v>81259</v>
      </c>
      <c r="J15" s="8">
        <f t="shared" si="4"/>
        <v>81259</v>
      </c>
      <c r="K15" s="8">
        <f t="shared" si="4"/>
        <v>81259</v>
      </c>
      <c r="L15" s="9">
        <f t="shared" si="4"/>
        <v>81258.679999999993</v>
      </c>
      <c r="M15" s="114">
        <f t="shared" ref="M15:M17" si="5">L15/K15*100</f>
        <v>99.999606197467344</v>
      </c>
    </row>
    <row r="16" spans="1:13" x14ac:dyDescent="0.25">
      <c r="A16" s="4"/>
      <c r="B16" s="4" t="s">
        <v>457</v>
      </c>
      <c r="C16" s="8">
        <f>SUM(C17)</f>
        <v>81259</v>
      </c>
      <c r="D16" s="9">
        <f>SUM(D17)</f>
        <v>81258.679999999993</v>
      </c>
      <c r="E16" s="8">
        <f>SUM(E17)</f>
        <v>81259</v>
      </c>
      <c r="F16" s="9">
        <f>SUM(F17)</f>
        <v>81258.679999999993</v>
      </c>
      <c r="G16" s="10"/>
      <c r="H16" s="8">
        <f t="shared" ref="H16:L16" si="6">SUM(H17)</f>
        <v>81259</v>
      </c>
      <c r="I16" s="8">
        <f t="shared" si="6"/>
        <v>81259</v>
      </c>
      <c r="J16" s="8">
        <f t="shared" si="6"/>
        <v>81259</v>
      </c>
      <c r="K16" s="8">
        <f t="shared" si="6"/>
        <v>81259</v>
      </c>
      <c r="L16" s="9">
        <f t="shared" si="6"/>
        <v>81258.679999999993</v>
      </c>
      <c r="M16" s="114">
        <f t="shared" si="5"/>
        <v>99.999606197467344</v>
      </c>
    </row>
    <row r="17" spans="1:13" x14ac:dyDescent="0.25">
      <c r="A17" s="4"/>
      <c r="B17" s="4" t="s">
        <v>458</v>
      </c>
      <c r="C17" s="8">
        <v>81259</v>
      </c>
      <c r="D17" s="9">
        <v>81258.679999999993</v>
      </c>
      <c r="E17" s="8">
        <v>81259</v>
      </c>
      <c r="F17" s="9">
        <v>81258.679999999993</v>
      </c>
      <c r="G17" s="10"/>
      <c r="H17" s="8">
        <v>81259</v>
      </c>
      <c r="I17" s="8">
        <v>81259</v>
      </c>
      <c r="J17" s="8">
        <v>81259</v>
      </c>
      <c r="K17" s="8">
        <v>81259</v>
      </c>
      <c r="L17" s="9">
        <v>81258.679999999993</v>
      </c>
      <c r="M17" s="114">
        <f t="shared" si="5"/>
        <v>99.999606197467344</v>
      </c>
    </row>
  </sheetData>
  <sheetProtection password="C7EA" sheet="1" objects="1" scenarios="1"/>
  <mergeCells count="1">
    <mergeCell ref="F3:F4"/>
  </mergeCells>
  <pageMargins left="0.7" right="0.7" top="0.75" bottom="0.75" header="0.3" footer="0.3"/>
  <pageSetup paperSize="9" scale="89" fitToHeight="0" orientation="landscape" verticalDpi="0" r:id="rId1"/>
  <headerFooter>
    <oddFooter>Strana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view="pageLayout" zoomScaleNormal="100" workbookViewId="0">
      <selection activeCell="K25" sqref="K25"/>
    </sheetView>
  </sheetViews>
  <sheetFormatPr defaultRowHeight="15" x14ac:dyDescent="0.25"/>
  <cols>
    <col min="1" max="1" width="4.42578125" customWidth="1"/>
    <col min="2" max="2" width="37.5703125" customWidth="1"/>
    <col min="3" max="3" width="7.5703125" customWidth="1"/>
    <col min="4" max="4" width="10.7109375" customWidth="1"/>
    <col min="5" max="5" width="10.85546875" customWidth="1"/>
    <col min="6" max="6" width="9.42578125" customWidth="1"/>
    <col min="7" max="7" width="11.5703125" customWidth="1"/>
    <col min="8" max="8" width="7.28515625" customWidth="1"/>
    <col min="9" max="9" width="10.5703125" customWidth="1"/>
    <col min="10" max="10" width="11.85546875" customWidth="1"/>
    <col min="11" max="11" width="9.85546875" customWidth="1"/>
    <col min="12" max="12" width="10" customWidth="1"/>
    <col min="13" max="13" width="8.140625" customWidth="1"/>
    <col min="14" max="14" width="11.7109375" customWidth="1"/>
    <col min="15" max="15" width="12.5703125" customWidth="1"/>
    <col min="16" max="18" width="10.5703125" customWidth="1"/>
    <col min="19" max="19" width="11.140625" customWidth="1"/>
    <col min="20" max="21" width="11.7109375" customWidth="1"/>
    <col min="22" max="22" width="13.5703125" customWidth="1"/>
    <col min="272" max="272" width="12.5703125" customWidth="1"/>
    <col min="273" max="273" width="51.42578125" customWidth="1"/>
    <col min="274" max="274" width="24.85546875" customWidth="1"/>
    <col min="275" max="275" width="22.28515625" customWidth="1"/>
    <col min="276" max="276" width="21.28515625" customWidth="1"/>
    <col min="277" max="277" width="22.42578125" customWidth="1"/>
    <col min="528" max="528" width="12.5703125" customWidth="1"/>
    <col min="529" max="529" width="51.42578125" customWidth="1"/>
    <col min="530" max="530" width="24.85546875" customWidth="1"/>
    <col min="531" max="531" width="22.28515625" customWidth="1"/>
    <col min="532" max="532" width="21.28515625" customWidth="1"/>
    <col min="533" max="533" width="22.42578125" customWidth="1"/>
    <col min="784" max="784" width="12.5703125" customWidth="1"/>
    <col min="785" max="785" width="51.42578125" customWidth="1"/>
    <col min="786" max="786" width="24.85546875" customWidth="1"/>
    <col min="787" max="787" width="22.28515625" customWidth="1"/>
    <col min="788" max="788" width="21.28515625" customWidth="1"/>
    <col min="789" max="789" width="22.42578125" customWidth="1"/>
    <col min="1040" max="1040" width="12.5703125" customWidth="1"/>
    <col min="1041" max="1041" width="51.42578125" customWidth="1"/>
    <col min="1042" max="1042" width="24.85546875" customWidth="1"/>
    <col min="1043" max="1043" width="22.28515625" customWidth="1"/>
    <col min="1044" max="1044" width="21.28515625" customWidth="1"/>
    <col min="1045" max="1045" width="22.42578125" customWidth="1"/>
    <col min="1296" max="1296" width="12.5703125" customWidth="1"/>
    <col min="1297" max="1297" width="51.42578125" customWidth="1"/>
    <col min="1298" max="1298" width="24.85546875" customWidth="1"/>
    <col min="1299" max="1299" width="22.28515625" customWidth="1"/>
    <col min="1300" max="1300" width="21.28515625" customWidth="1"/>
    <col min="1301" max="1301" width="22.42578125" customWidth="1"/>
    <col min="1552" max="1552" width="12.5703125" customWidth="1"/>
    <col min="1553" max="1553" width="51.42578125" customWidth="1"/>
    <col min="1554" max="1554" width="24.85546875" customWidth="1"/>
    <col min="1555" max="1555" width="22.28515625" customWidth="1"/>
    <col min="1556" max="1556" width="21.28515625" customWidth="1"/>
    <col min="1557" max="1557" width="22.42578125" customWidth="1"/>
    <col min="1808" max="1808" width="12.5703125" customWidth="1"/>
    <col min="1809" max="1809" width="51.42578125" customWidth="1"/>
    <col min="1810" max="1810" width="24.85546875" customWidth="1"/>
    <col min="1811" max="1811" width="22.28515625" customWidth="1"/>
    <col min="1812" max="1812" width="21.28515625" customWidth="1"/>
    <col min="1813" max="1813" width="22.42578125" customWidth="1"/>
    <col min="2064" max="2064" width="12.5703125" customWidth="1"/>
    <col min="2065" max="2065" width="51.42578125" customWidth="1"/>
    <col min="2066" max="2066" width="24.85546875" customWidth="1"/>
    <col min="2067" max="2067" width="22.28515625" customWidth="1"/>
    <col min="2068" max="2068" width="21.28515625" customWidth="1"/>
    <col min="2069" max="2069" width="22.42578125" customWidth="1"/>
    <col min="2320" max="2320" width="12.5703125" customWidth="1"/>
    <col min="2321" max="2321" width="51.42578125" customWidth="1"/>
    <col min="2322" max="2322" width="24.85546875" customWidth="1"/>
    <col min="2323" max="2323" width="22.28515625" customWidth="1"/>
    <col min="2324" max="2324" width="21.28515625" customWidth="1"/>
    <col min="2325" max="2325" width="22.42578125" customWidth="1"/>
    <col min="2576" max="2576" width="12.5703125" customWidth="1"/>
    <col min="2577" max="2577" width="51.42578125" customWidth="1"/>
    <col min="2578" max="2578" width="24.85546875" customWidth="1"/>
    <col min="2579" max="2579" width="22.28515625" customWidth="1"/>
    <col min="2580" max="2580" width="21.28515625" customWidth="1"/>
    <col min="2581" max="2581" width="22.42578125" customWidth="1"/>
    <col min="2832" max="2832" width="12.5703125" customWidth="1"/>
    <col min="2833" max="2833" width="51.42578125" customWidth="1"/>
    <col min="2834" max="2834" width="24.85546875" customWidth="1"/>
    <col min="2835" max="2835" width="22.28515625" customWidth="1"/>
    <col min="2836" max="2836" width="21.28515625" customWidth="1"/>
    <col min="2837" max="2837" width="22.42578125" customWidth="1"/>
    <col min="3088" max="3088" width="12.5703125" customWidth="1"/>
    <col min="3089" max="3089" width="51.42578125" customWidth="1"/>
    <col min="3090" max="3090" width="24.85546875" customWidth="1"/>
    <col min="3091" max="3091" width="22.28515625" customWidth="1"/>
    <col min="3092" max="3092" width="21.28515625" customWidth="1"/>
    <col min="3093" max="3093" width="22.42578125" customWidth="1"/>
    <col min="3344" max="3344" width="12.5703125" customWidth="1"/>
    <col min="3345" max="3345" width="51.42578125" customWidth="1"/>
    <col min="3346" max="3346" width="24.85546875" customWidth="1"/>
    <col min="3347" max="3347" width="22.28515625" customWidth="1"/>
    <col min="3348" max="3348" width="21.28515625" customWidth="1"/>
    <col min="3349" max="3349" width="22.42578125" customWidth="1"/>
    <col min="3600" max="3600" width="12.5703125" customWidth="1"/>
    <col min="3601" max="3601" width="51.42578125" customWidth="1"/>
    <col min="3602" max="3602" width="24.85546875" customWidth="1"/>
    <col min="3603" max="3603" width="22.28515625" customWidth="1"/>
    <col min="3604" max="3604" width="21.28515625" customWidth="1"/>
    <col min="3605" max="3605" width="22.42578125" customWidth="1"/>
    <col min="3856" max="3856" width="12.5703125" customWidth="1"/>
    <col min="3857" max="3857" width="51.42578125" customWidth="1"/>
    <col min="3858" max="3858" width="24.85546875" customWidth="1"/>
    <col min="3859" max="3859" width="22.28515625" customWidth="1"/>
    <col min="3860" max="3860" width="21.28515625" customWidth="1"/>
    <col min="3861" max="3861" width="22.42578125" customWidth="1"/>
    <col min="4112" max="4112" width="12.5703125" customWidth="1"/>
    <col min="4113" max="4113" width="51.42578125" customWidth="1"/>
    <col min="4114" max="4114" width="24.85546875" customWidth="1"/>
    <col min="4115" max="4115" width="22.28515625" customWidth="1"/>
    <col min="4116" max="4116" width="21.28515625" customWidth="1"/>
    <col min="4117" max="4117" width="22.42578125" customWidth="1"/>
    <col min="4368" max="4368" width="12.5703125" customWidth="1"/>
    <col min="4369" max="4369" width="51.42578125" customWidth="1"/>
    <col min="4370" max="4370" width="24.85546875" customWidth="1"/>
    <col min="4371" max="4371" width="22.28515625" customWidth="1"/>
    <col min="4372" max="4372" width="21.28515625" customWidth="1"/>
    <col min="4373" max="4373" width="22.42578125" customWidth="1"/>
    <col min="4624" max="4624" width="12.5703125" customWidth="1"/>
    <col min="4625" max="4625" width="51.42578125" customWidth="1"/>
    <col min="4626" max="4626" width="24.85546875" customWidth="1"/>
    <col min="4627" max="4627" width="22.28515625" customWidth="1"/>
    <col min="4628" max="4628" width="21.28515625" customWidth="1"/>
    <col min="4629" max="4629" width="22.42578125" customWidth="1"/>
    <col min="4880" max="4880" width="12.5703125" customWidth="1"/>
    <col min="4881" max="4881" width="51.42578125" customWidth="1"/>
    <col min="4882" max="4882" width="24.85546875" customWidth="1"/>
    <col min="4883" max="4883" width="22.28515625" customWidth="1"/>
    <col min="4884" max="4884" width="21.28515625" customWidth="1"/>
    <col min="4885" max="4885" width="22.42578125" customWidth="1"/>
    <col min="5136" max="5136" width="12.5703125" customWidth="1"/>
    <col min="5137" max="5137" width="51.42578125" customWidth="1"/>
    <col min="5138" max="5138" width="24.85546875" customWidth="1"/>
    <col min="5139" max="5139" width="22.28515625" customWidth="1"/>
    <col min="5140" max="5140" width="21.28515625" customWidth="1"/>
    <col min="5141" max="5141" width="22.42578125" customWidth="1"/>
    <col min="5392" max="5392" width="12.5703125" customWidth="1"/>
    <col min="5393" max="5393" width="51.42578125" customWidth="1"/>
    <col min="5394" max="5394" width="24.85546875" customWidth="1"/>
    <col min="5395" max="5395" width="22.28515625" customWidth="1"/>
    <col min="5396" max="5396" width="21.28515625" customWidth="1"/>
    <col min="5397" max="5397" width="22.42578125" customWidth="1"/>
    <col min="5648" max="5648" width="12.5703125" customWidth="1"/>
    <col min="5649" max="5649" width="51.42578125" customWidth="1"/>
    <col min="5650" max="5650" width="24.85546875" customWidth="1"/>
    <col min="5651" max="5651" width="22.28515625" customWidth="1"/>
    <col min="5652" max="5652" width="21.28515625" customWidth="1"/>
    <col min="5653" max="5653" width="22.42578125" customWidth="1"/>
    <col min="5904" max="5904" width="12.5703125" customWidth="1"/>
    <col min="5905" max="5905" width="51.42578125" customWidth="1"/>
    <col min="5906" max="5906" width="24.85546875" customWidth="1"/>
    <col min="5907" max="5907" width="22.28515625" customWidth="1"/>
    <col min="5908" max="5908" width="21.28515625" customWidth="1"/>
    <col min="5909" max="5909" width="22.42578125" customWidth="1"/>
    <col min="6160" max="6160" width="12.5703125" customWidth="1"/>
    <col min="6161" max="6161" width="51.42578125" customWidth="1"/>
    <col min="6162" max="6162" width="24.85546875" customWidth="1"/>
    <col min="6163" max="6163" width="22.28515625" customWidth="1"/>
    <col min="6164" max="6164" width="21.28515625" customWidth="1"/>
    <col min="6165" max="6165" width="22.42578125" customWidth="1"/>
    <col min="6416" max="6416" width="12.5703125" customWidth="1"/>
    <col min="6417" max="6417" width="51.42578125" customWidth="1"/>
    <col min="6418" max="6418" width="24.85546875" customWidth="1"/>
    <col min="6419" max="6419" width="22.28515625" customWidth="1"/>
    <col min="6420" max="6420" width="21.28515625" customWidth="1"/>
    <col min="6421" max="6421" width="22.42578125" customWidth="1"/>
    <col min="6672" max="6672" width="12.5703125" customWidth="1"/>
    <col min="6673" max="6673" width="51.42578125" customWidth="1"/>
    <col min="6674" max="6674" width="24.85546875" customWidth="1"/>
    <col min="6675" max="6675" width="22.28515625" customWidth="1"/>
    <col min="6676" max="6676" width="21.28515625" customWidth="1"/>
    <col min="6677" max="6677" width="22.42578125" customWidth="1"/>
    <col min="6928" max="6928" width="12.5703125" customWidth="1"/>
    <col min="6929" max="6929" width="51.42578125" customWidth="1"/>
    <col min="6930" max="6930" width="24.85546875" customWidth="1"/>
    <col min="6931" max="6931" width="22.28515625" customWidth="1"/>
    <col min="6932" max="6932" width="21.28515625" customWidth="1"/>
    <col min="6933" max="6933" width="22.42578125" customWidth="1"/>
    <col min="7184" max="7184" width="12.5703125" customWidth="1"/>
    <col min="7185" max="7185" width="51.42578125" customWidth="1"/>
    <col min="7186" max="7186" width="24.85546875" customWidth="1"/>
    <col min="7187" max="7187" width="22.28515625" customWidth="1"/>
    <col min="7188" max="7188" width="21.28515625" customWidth="1"/>
    <col min="7189" max="7189" width="22.42578125" customWidth="1"/>
    <col min="7440" max="7440" width="12.5703125" customWidth="1"/>
    <col min="7441" max="7441" width="51.42578125" customWidth="1"/>
    <col min="7442" max="7442" width="24.85546875" customWidth="1"/>
    <col min="7443" max="7443" width="22.28515625" customWidth="1"/>
    <col min="7444" max="7444" width="21.28515625" customWidth="1"/>
    <col min="7445" max="7445" width="22.42578125" customWidth="1"/>
    <col min="7696" max="7696" width="12.5703125" customWidth="1"/>
    <col min="7697" max="7697" width="51.42578125" customWidth="1"/>
    <col min="7698" max="7698" width="24.85546875" customWidth="1"/>
    <col min="7699" max="7699" width="22.28515625" customWidth="1"/>
    <col min="7700" max="7700" width="21.28515625" customWidth="1"/>
    <col min="7701" max="7701" width="22.42578125" customWidth="1"/>
    <col min="7952" max="7952" width="12.5703125" customWidth="1"/>
    <col min="7953" max="7953" width="51.42578125" customWidth="1"/>
    <col min="7954" max="7954" width="24.85546875" customWidth="1"/>
    <col min="7955" max="7955" width="22.28515625" customWidth="1"/>
    <col min="7956" max="7956" width="21.28515625" customWidth="1"/>
    <col min="7957" max="7957" width="22.42578125" customWidth="1"/>
    <col min="8208" max="8208" width="12.5703125" customWidth="1"/>
    <col min="8209" max="8209" width="51.42578125" customWidth="1"/>
    <col min="8210" max="8210" width="24.85546875" customWidth="1"/>
    <col min="8211" max="8211" width="22.28515625" customWidth="1"/>
    <col min="8212" max="8212" width="21.28515625" customWidth="1"/>
    <col min="8213" max="8213" width="22.42578125" customWidth="1"/>
    <col min="8464" max="8464" width="12.5703125" customWidth="1"/>
    <col min="8465" max="8465" width="51.42578125" customWidth="1"/>
    <col min="8466" max="8466" width="24.85546875" customWidth="1"/>
    <col min="8467" max="8467" width="22.28515625" customWidth="1"/>
    <col min="8468" max="8468" width="21.28515625" customWidth="1"/>
    <col min="8469" max="8469" width="22.42578125" customWidth="1"/>
    <col min="8720" max="8720" width="12.5703125" customWidth="1"/>
    <col min="8721" max="8721" width="51.42578125" customWidth="1"/>
    <col min="8722" max="8722" width="24.85546875" customWidth="1"/>
    <col min="8723" max="8723" width="22.28515625" customWidth="1"/>
    <col min="8724" max="8724" width="21.28515625" customWidth="1"/>
    <col min="8725" max="8725" width="22.42578125" customWidth="1"/>
    <col min="8976" max="8976" width="12.5703125" customWidth="1"/>
    <col min="8977" max="8977" width="51.42578125" customWidth="1"/>
    <col min="8978" max="8978" width="24.85546875" customWidth="1"/>
    <col min="8979" max="8979" width="22.28515625" customWidth="1"/>
    <col min="8980" max="8980" width="21.28515625" customWidth="1"/>
    <col min="8981" max="8981" width="22.42578125" customWidth="1"/>
    <col min="9232" max="9232" width="12.5703125" customWidth="1"/>
    <col min="9233" max="9233" width="51.42578125" customWidth="1"/>
    <col min="9234" max="9234" width="24.85546875" customWidth="1"/>
    <col min="9235" max="9235" width="22.28515625" customWidth="1"/>
    <col min="9236" max="9236" width="21.28515625" customWidth="1"/>
    <col min="9237" max="9237" width="22.42578125" customWidth="1"/>
    <col min="9488" max="9488" width="12.5703125" customWidth="1"/>
    <col min="9489" max="9489" width="51.42578125" customWidth="1"/>
    <col min="9490" max="9490" width="24.85546875" customWidth="1"/>
    <col min="9491" max="9491" width="22.28515625" customWidth="1"/>
    <col min="9492" max="9492" width="21.28515625" customWidth="1"/>
    <col min="9493" max="9493" width="22.42578125" customWidth="1"/>
    <col min="9744" max="9744" width="12.5703125" customWidth="1"/>
    <col min="9745" max="9745" width="51.42578125" customWidth="1"/>
    <col min="9746" max="9746" width="24.85546875" customWidth="1"/>
    <col min="9747" max="9747" width="22.28515625" customWidth="1"/>
    <col min="9748" max="9748" width="21.28515625" customWidth="1"/>
    <col min="9749" max="9749" width="22.42578125" customWidth="1"/>
    <col min="10000" max="10000" width="12.5703125" customWidth="1"/>
    <col min="10001" max="10001" width="51.42578125" customWidth="1"/>
    <col min="10002" max="10002" width="24.85546875" customWidth="1"/>
    <col min="10003" max="10003" width="22.28515625" customWidth="1"/>
    <col min="10004" max="10004" width="21.28515625" customWidth="1"/>
    <col min="10005" max="10005" width="22.42578125" customWidth="1"/>
    <col min="10256" max="10256" width="12.5703125" customWidth="1"/>
    <col min="10257" max="10257" width="51.42578125" customWidth="1"/>
    <col min="10258" max="10258" width="24.85546875" customWidth="1"/>
    <col min="10259" max="10259" width="22.28515625" customWidth="1"/>
    <col min="10260" max="10260" width="21.28515625" customWidth="1"/>
    <col min="10261" max="10261" width="22.42578125" customWidth="1"/>
    <col min="10512" max="10512" width="12.5703125" customWidth="1"/>
    <col min="10513" max="10513" width="51.42578125" customWidth="1"/>
    <col min="10514" max="10514" width="24.85546875" customWidth="1"/>
    <col min="10515" max="10515" width="22.28515625" customWidth="1"/>
    <col min="10516" max="10516" width="21.28515625" customWidth="1"/>
    <col min="10517" max="10517" width="22.42578125" customWidth="1"/>
    <col min="10768" max="10768" width="12.5703125" customWidth="1"/>
    <col min="10769" max="10769" width="51.42578125" customWidth="1"/>
    <col min="10770" max="10770" width="24.85546875" customWidth="1"/>
    <col min="10771" max="10771" width="22.28515625" customWidth="1"/>
    <col min="10772" max="10772" width="21.28515625" customWidth="1"/>
    <col min="10773" max="10773" width="22.42578125" customWidth="1"/>
    <col min="11024" max="11024" width="12.5703125" customWidth="1"/>
    <col min="11025" max="11025" width="51.42578125" customWidth="1"/>
    <col min="11026" max="11026" width="24.85546875" customWidth="1"/>
    <col min="11027" max="11027" width="22.28515625" customWidth="1"/>
    <col min="11028" max="11028" width="21.28515625" customWidth="1"/>
    <col min="11029" max="11029" width="22.42578125" customWidth="1"/>
    <col min="11280" max="11280" width="12.5703125" customWidth="1"/>
    <col min="11281" max="11281" width="51.42578125" customWidth="1"/>
    <col min="11282" max="11282" width="24.85546875" customWidth="1"/>
    <col min="11283" max="11283" width="22.28515625" customWidth="1"/>
    <col min="11284" max="11284" width="21.28515625" customWidth="1"/>
    <col min="11285" max="11285" width="22.42578125" customWidth="1"/>
    <col min="11536" max="11536" width="12.5703125" customWidth="1"/>
    <col min="11537" max="11537" width="51.42578125" customWidth="1"/>
    <col min="11538" max="11538" width="24.85546875" customWidth="1"/>
    <col min="11539" max="11539" width="22.28515625" customWidth="1"/>
    <col min="11540" max="11540" width="21.28515625" customWidth="1"/>
    <col min="11541" max="11541" width="22.42578125" customWidth="1"/>
    <col min="11792" max="11792" width="12.5703125" customWidth="1"/>
    <col min="11793" max="11793" width="51.42578125" customWidth="1"/>
    <col min="11794" max="11794" width="24.85546875" customWidth="1"/>
    <col min="11795" max="11795" width="22.28515625" customWidth="1"/>
    <col min="11796" max="11796" width="21.28515625" customWidth="1"/>
    <col min="11797" max="11797" width="22.42578125" customWidth="1"/>
    <col min="12048" max="12048" width="12.5703125" customWidth="1"/>
    <col min="12049" max="12049" width="51.42578125" customWidth="1"/>
    <col min="12050" max="12050" width="24.85546875" customWidth="1"/>
    <col min="12051" max="12051" width="22.28515625" customWidth="1"/>
    <col min="12052" max="12052" width="21.28515625" customWidth="1"/>
    <col min="12053" max="12053" width="22.42578125" customWidth="1"/>
    <col min="12304" max="12304" width="12.5703125" customWidth="1"/>
    <col min="12305" max="12305" width="51.42578125" customWidth="1"/>
    <col min="12306" max="12306" width="24.85546875" customWidth="1"/>
    <col min="12307" max="12307" width="22.28515625" customWidth="1"/>
    <col min="12308" max="12308" width="21.28515625" customWidth="1"/>
    <col min="12309" max="12309" width="22.42578125" customWidth="1"/>
    <col min="12560" max="12560" width="12.5703125" customWidth="1"/>
    <col min="12561" max="12561" width="51.42578125" customWidth="1"/>
    <col min="12562" max="12562" width="24.85546875" customWidth="1"/>
    <col min="12563" max="12563" width="22.28515625" customWidth="1"/>
    <col min="12564" max="12564" width="21.28515625" customWidth="1"/>
    <col min="12565" max="12565" width="22.42578125" customWidth="1"/>
    <col min="12816" max="12816" width="12.5703125" customWidth="1"/>
    <col min="12817" max="12817" width="51.42578125" customWidth="1"/>
    <col min="12818" max="12818" width="24.85546875" customWidth="1"/>
    <col min="12819" max="12819" width="22.28515625" customWidth="1"/>
    <col min="12820" max="12820" width="21.28515625" customWidth="1"/>
    <col min="12821" max="12821" width="22.42578125" customWidth="1"/>
    <col min="13072" max="13072" width="12.5703125" customWidth="1"/>
    <col min="13073" max="13073" width="51.42578125" customWidth="1"/>
    <col min="13074" max="13074" width="24.85546875" customWidth="1"/>
    <col min="13075" max="13075" width="22.28515625" customWidth="1"/>
    <col min="13076" max="13076" width="21.28515625" customWidth="1"/>
    <col min="13077" max="13077" width="22.42578125" customWidth="1"/>
    <col min="13328" max="13328" width="12.5703125" customWidth="1"/>
    <col min="13329" max="13329" width="51.42578125" customWidth="1"/>
    <col min="13330" max="13330" width="24.85546875" customWidth="1"/>
    <col min="13331" max="13331" width="22.28515625" customWidth="1"/>
    <col min="13332" max="13332" width="21.28515625" customWidth="1"/>
    <col min="13333" max="13333" width="22.42578125" customWidth="1"/>
    <col min="13584" max="13584" width="12.5703125" customWidth="1"/>
    <col min="13585" max="13585" width="51.42578125" customWidth="1"/>
    <col min="13586" max="13586" width="24.85546875" customWidth="1"/>
    <col min="13587" max="13587" width="22.28515625" customWidth="1"/>
    <col min="13588" max="13588" width="21.28515625" customWidth="1"/>
    <col min="13589" max="13589" width="22.42578125" customWidth="1"/>
    <col min="13840" max="13840" width="12.5703125" customWidth="1"/>
    <col min="13841" max="13841" width="51.42578125" customWidth="1"/>
    <col min="13842" max="13842" width="24.85546875" customWidth="1"/>
    <col min="13843" max="13843" width="22.28515625" customWidth="1"/>
    <col min="13844" max="13844" width="21.28515625" customWidth="1"/>
    <col min="13845" max="13845" width="22.42578125" customWidth="1"/>
    <col min="14096" max="14096" width="12.5703125" customWidth="1"/>
    <col min="14097" max="14097" width="51.42578125" customWidth="1"/>
    <col min="14098" max="14098" width="24.85546875" customWidth="1"/>
    <col min="14099" max="14099" width="22.28515625" customWidth="1"/>
    <col min="14100" max="14100" width="21.28515625" customWidth="1"/>
    <col min="14101" max="14101" width="22.42578125" customWidth="1"/>
    <col min="14352" max="14352" width="12.5703125" customWidth="1"/>
    <col min="14353" max="14353" width="51.42578125" customWidth="1"/>
    <col min="14354" max="14354" width="24.85546875" customWidth="1"/>
    <col min="14355" max="14355" width="22.28515625" customWidth="1"/>
    <col min="14356" max="14356" width="21.28515625" customWidth="1"/>
    <col min="14357" max="14357" width="22.42578125" customWidth="1"/>
    <col min="14608" max="14608" width="12.5703125" customWidth="1"/>
    <col min="14609" max="14609" width="51.42578125" customWidth="1"/>
    <col min="14610" max="14610" width="24.85546875" customWidth="1"/>
    <col min="14611" max="14611" width="22.28515625" customWidth="1"/>
    <col min="14612" max="14612" width="21.28515625" customWidth="1"/>
    <col min="14613" max="14613" width="22.42578125" customWidth="1"/>
    <col min="14864" max="14864" width="12.5703125" customWidth="1"/>
    <col min="14865" max="14865" width="51.42578125" customWidth="1"/>
    <col min="14866" max="14866" width="24.85546875" customWidth="1"/>
    <col min="14867" max="14867" width="22.28515625" customWidth="1"/>
    <col min="14868" max="14868" width="21.28515625" customWidth="1"/>
    <col min="14869" max="14869" width="22.42578125" customWidth="1"/>
    <col min="15120" max="15120" width="12.5703125" customWidth="1"/>
    <col min="15121" max="15121" width="51.42578125" customWidth="1"/>
    <col min="15122" max="15122" width="24.85546875" customWidth="1"/>
    <col min="15123" max="15123" width="22.28515625" customWidth="1"/>
    <col min="15124" max="15124" width="21.28515625" customWidth="1"/>
    <col min="15125" max="15125" width="22.42578125" customWidth="1"/>
    <col min="15376" max="15376" width="12.5703125" customWidth="1"/>
    <col min="15377" max="15377" width="51.42578125" customWidth="1"/>
    <col min="15378" max="15378" width="24.85546875" customWidth="1"/>
    <col min="15379" max="15379" width="22.28515625" customWidth="1"/>
    <col min="15380" max="15380" width="21.28515625" customWidth="1"/>
    <col min="15381" max="15381" width="22.42578125" customWidth="1"/>
    <col min="15632" max="15632" width="12.5703125" customWidth="1"/>
    <col min="15633" max="15633" width="51.42578125" customWidth="1"/>
    <col min="15634" max="15634" width="24.85546875" customWidth="1"/>
    <col min="15635" max="15635" width="22.28515625" customWidth="1"/>
    <col min="15636" max="15636" width="21.28515625" customWidth="1"/>
    <col min="15637" max="15637" width="22.42578125" customWidth="1"/>
    <col min="15888" max="15888" width="12.5703125" customWidth="1"/>
    <col min="15889" max="15889" width="51.42578125" customWidth="1"/>
    <col min="15890" max="15890" width="24.85546875" customWidth="1"/>
    <col min="15891" max="15891" width="22.28515625" customWidth="1"/>
    <col min="15892" max="15892" width="21.28515625" customWidth="1"/>
    <col min="15893" max="15893" width="22.42578125" customWidth="1"/>
    <col min="16144" max="16144" width="12.5703125" customWidth="1"/>
    <col min="16145" max="16145" width="51.42578125" customWidth="1"/>
    <col min="16146" max="16146" width="24.85546875" customWidth="1"/>
    <col min="16147" max="16147" width="22.28515625" customWidth="1"/>
    <col min="16148" max="16148" width="21.28515625" customWidth="1"/>
    <col min="16149" max="16149" width="22.42578125" customWidth="1"/>
  </cols>
  <sheetData>
    <row r="1" spans="1:22" ht="0.75" customHeight="1" thickBot="1" x14ac:dyDescent="0.3">
      <c r="A1" s="125" t="s">
        <v>459</v>
      </c>
      <c r="B1" s="126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59"/>
      <c r="O1" s="59"/>
      <c r="P1" s="59"/>
      <c r="Q1" s="59"/>
      <c r="R1" s="60"/>
      <c r="S1" s="60"/>
      <c r="T1" s="59"/>
      <c r="U1" s="59"/>
    </row>
    <row r="2" spans="1:22" x14ac:dyDescent="0.25">
      <c r="A2" s="127"/>
      <c r="B2" s="128"/>
      <c r="C2" s="61" t="s">
        <v>460</v>
      </c>
      <c r="D2" s="61" t="s">
        <v>461</v>
      </c>
      <c r="E2" s="61" t="s">
        <v>462</v>
      </c>
      <c r="F2" s="61" t="s">
        <v>463</v>
      </c>
      <c r="G2" s="61" t="s">
        <v>510</v>
      </c>
      <c r="H2" s="61" t="s">
        <v>464</v>
      </c>
      <c r="I2" s="62" t="s">
        <v>465</v>
      </c>
      <c r="J2" s="62" t="s">
        <v>466</v>
      </c>
      <c r="K2" s="62" t="s">
        <v>467</v>
      </c>
      <c r="L2" s="62" t="s">
        <v>512</v>
      </c>
      <c r="M2" s="62" t="s">
        <v>468</v>
      </c>
      <c r="N2" s="62" t="s">
        <v>469</v>
      </c>
      <c r="O2" s="62" t="s">
        <v>470</v>
      </c>
      <c r="P2" s="62" t="s">
        <v>471</v>
      </c>
      <c r="Q2" s="62" t="s">
        <v>514</v>
      </c>
      <c r="R2" s="132" t="s">
        <v>472</v>
      </c>
      <c r="S2" s="123" t="s">
        <v>473</v>
      </c>
      <c r="T2" s="123" t="s">
        <v>474</v>
      </c>
      <c r="U2" s="121" t="s">
        <v>475</v>
      </c>
      <c r="V2" s="123" t="s">
        <v>516</v>
      </c>
    </row>
    <row r="3" spans="1:22" ht="15.75" thickBot="1" x14ac:dyDescent="0.3">
      <c r="A3" s="129"/>
      <c r="B3" s="130"/>
      <c r="C3" s="63" t="s">
        <v>476</v>
      </c>
      <c r="D3" s="63" t="s">
        <v>477</v>
      </c>
      <c r="E3" s="63" t="s">
        <v>478</v>
      </c>
      <c r="F3" s="63" t="s">
        <v>479</v>
      </c>
      <c r="G3" s="63" t="s">
        <v>511</v>
      </c>
      <c r="H3" s="63" t="s">
        <v>480</v>
      </c>
      <c r="I3" s="64" t="s">
        <v>481</v>
      </c>
      <c r="J3" s="64" t="s">
        <v>482</v>
      </c>
      <c r="K3" s="64" t="s">
        <v>483</v>
      </c>
      <c r="L3" s="64" t="s">
        <v>513</v>
      </c>
      <c r="M3" s="64" t="s">
        <v>484</v>
      </c>
      <c r="N3" s="64" t="s">
        <v>485</v>
      </c>
      <c r="O3" s="64" t="s">
        <v>486</v>
      </c>
      <c r="P3" s="64" t="s">
        <v>487</v>
      </c>
      <c r="Q3" s="64" t="s">
        <v>515</v>
      </c>
      <c r="R3" s="133"/>
      <c r="S3" s="124"/>
      <c r="T3" s="124"/>
      <c r="U3" s="122"/>
      <c r="V3" s="124"/>
    </row>
    <row r="4" spans="1:22" x14ac:dyDescent="0.25">
      <c r="A4" s="65" t="s">
        <v>488</v>
      </c>
      <c r="B4" s="66" t="s">
        <v>489</v>
      </c>
      <c r="C4" s="67">
        <v>965454</v>
      </c>
      <c r="D4" s="67">
        <v>1010757</v>
      </c>
      <c r="E4" s="67">
        <v>1017155</v>
      </c>
      <c r="F4" s="67">
        <v>1066260</v>
      </c>
      <c r="G4" s="100">
        <v>1072239.6000000001</v>
      </c>
      <c r="H4" s="67">
        <v>0</v>
      </c>
      <c r="I4" s="68">
        <v>10000</v>
      </c>
      <c r="J4" s="68">
        <v>11750</v>
      </c>
      <c r="K4" s="68">
        <v>11750</v>
      </c>
      <c r="L4" s="105">
        <v>11751</v>
      </c>
      <c r="M4" s="68">
        <v>72256</v>
      </c>
      <c r="N4" s="69">
        <v>77918</v>
      </c>
      <c r="O4" s="69">
        <v>77918</v>
      </c>
      <c r="P4" s="69">
        <v>77918</v>
      </c>
      <c r="Q4" s="107">
        <v>11060.79</v>
      </c>
      <c r="R4" s="70">
        <f t="shared" ref="R4:R21" si="0">SUM(C4+H4+M4)</f>
        <v>1037710</v>
      </c>
      <c r="S4" s="70">
        <f t="shared" ref="S4:S21" si="1">SUM(D4+I4+N4)</f>
        <v>1098675</v>
      </c>
      <c r="T4" s="70">
        <f t="shared" ref="T4:T21" si="2">SUM(E4+J4+O4)</f>
        <v>1106823</v>
      </c>
      <c r="U4" s="94">
        <f t="shared" ref="U4:V21" si="3">SUM(F4+K4+P4)</f>
        <v>1155928</v>
      </c>
      <c r="V4" s="109">
        <f t="shared" si="3"/>
        <v>1095051.3900000001</v>
      </c>
    </row>
    <row r="5" spans="1:22" x14ac:dyDescent="0.25">
      <c r="A5" s="71">
        <f t="shared" ref="A5:A21" si="4">A4+1</f>
        <v>2</v>
      </c>
      <c r="B5" s="72" t="s">
        <v>490</v>
      </c>
      <c r="C5" s="73">
        <f t="shared" ref="C5:K5" si="5">SUM(C6:C20)</f>
        <v>868122</v>
      </c>
      <c r="D5" s="73">
        <f t="shared" si="5"/>
        <v>932987</v>
      </c>
      <c r="E5" s="73">
        <f t="shared" si="5"/>
        <v>930385</v>
      </c>
      <c r="F5" s="73">
        <f t="shared" si="5"/>
        <v>983490</v>
      </c>
      <c r="G5" s="101">
        <f t="shared" ref="G5" si="6">SUM(G6:G20)</f>
        <v>909141.27</v>
      </c>
      <c r="H5" s="73">
        <f t="shared" si="5"/>
        <v>47700</v>
      </c>
      <c r="I5" s="73">
        <f t="shared" si="5"/>
        <v>43800</v>
      </c>
      <c r="J5" s="73">
        <f t="shared" si="5"/>
        <v>54550</v>
      </c>
      <c r="K5" s="73">
        <f t="shared" si="5"/>
        <v>50550</v>
      </c>
      <c r="L5" s="101">
        <f t="shared" ref="L5" si="7">SUM(L6:L20)</f>
        <v>49201.64</v>
      </c>
      <c r="M5" s="74">
        <f>M20</f>
        <v>121888</v>
      </c>
      <c r="N5" s="74">
        <f>N20</f>
        <v>121888</v>
      </c>
      <c r="O5" s="74">
        <f>O20</f>
        <v>121888</v>
      </c>
      <c r="P5" s="74">
        <f>P20</f>
        <v>121888</v>
      </c>
      <c r="Q5" s="108">
        <f>Q20</f>
        <v>121884.27</v>
      </c>
      <c r="R5" s="74">
        <f t="shared" si="0"/>
        <v>1037710</v>
      </c>
      <c r="S5" s="74">
        <f t="shared" si="1"/>
        <v>1098675</v>
      </c>
      <c r="T5" s="74">
        <f t="shared" si="2"/>
        <v>1106823</v>
      </c>
      <c r="U5" s="95">
        <f t="shared" si="3"/>
        <v>1155928</v>
      </c>
      <c r="V5" s="101">
        <f t="shared" si="3"/>
        <v>1080227.18</v>
      </c>
    </row>
    <row r="6" spans="1:22" x14ac:dyDescent="0.25">
      <c r="A6" s="75">
        <f t="shared" si="4"/>
        <v>3</v>
      </c>
      <c r="B6" s="76" t="s">
        <v>491</v>
      </c>
      <c r="C6" s="77">
        <v>495207</v>
      </c>
      <c r="D6" s="77">
        <v>488026</v>
      </c>
      <c r="E6" s="77">
        <v>488758</v>
      </c>
      <c r="F6" s="77">
        <v>489135</v>
      </c>
      <c r="G6" s="102">
        <v>460823.72</v>
      </c>
      <c r="H6" s="77">
        <v>0</v>
      </c>
      <c r="I6" s="78">
        <v>0</v>
      </c>
      <c r="J6" s="78">
        <v>0</v>
      </c>
      <c r="K6" s="78">
        <v>0</v>
      </c>
      <c r="L6" s="106">
        <v>0</v>
      </c>
      <c r="M6" s="78">
        <v>0</v>
      </c>
      <c r="N6" s="78">
        <v>0</v>
      </c>
      <c r="O6" s="78">
        <v>0</v>
      </c>
      <c r="P6" s="78">
        <v>0</v>
      </c>
      <c r="Q6" s="106">
        <v>0</v>
      </c>
      <c r="R6" s="79">
        <f t="shared" si="0"/>
        <v>495207</v>
      </c>
      <c r="S6" s="79">
        <f t="shared" si="1"/>
        <v>488026</v>
      </c>
      <c r="T6" s="79">
        <f t="shared" si="2"/>
        <v>488758</v>
      </c>
      <c r="U6" s="96">
        <f t="shared" si="3"/>
        <v>489135</v>
      </c>
      <c r="V6" s="110">
        <f t="shared" si="3"/>
        <v>460823.72</v>
      </c>
    </row>
    <row r="7" spans="1:22" x14ac:dyDescent="0.25">
      <c r="A7" s="75">
        <f t="shared" si="4"/>
        <v>4</v>
      </c>
      <c r="B7" s="76" t="s">
        <v>492</v>
      </c>
      <c r="C7" s="77">
        <v>2528</v>
      </c>
      <c r="D7" s="77">
        <v>2528</v>
      </c>
      <c r="E7" s="77">
        <v>2528</v>
      </c>
      <c r="F7" s="77">
        <v>2528</v>
      </c>
      <c r="G7" s="102">
        <v>490.2</v>
      </c>
      <c r="H7" s="77">
        <v>0</v>
      </c>
      <c r="I7" s="78">
        <v>0</v>
      </c>
      <c r="J7" s="78">
        <v>0</v>
      </c>
      <c r="K7" s="78">
        <v>0</v>
      </c>
      <c r="L7" s="106">
        <v>0</v>
      </c>
      <c r="M7" s="78">
        <v>0</v>
      </c>
      <c r="N7" s="78">
        <v>0</v>
      </c>
      <c r="O7" s="78">
        <v>0</v>
      </c>
      <c r="P7" s="78">
        <v>0</v>
      </c>
      <c r="Q7" s="106">
        <v>0</v>
      </c>
      <c r="R7" s="79">
        <f t="shared" si="0"/>
        <v>2528</v>
      </c>
      <c r="S7" s="79">
        <f t="shared" si="1"/>
        <v>2528</v>
      </c>
      <c r="T7" s="79">
        <f t="shared" si="2"/>
        <v>2528</v>
      </c>
      <c r="U7" s="96">
        <f t="shared" si="3"/>
        <v>2528</v>
      </c>
      <c r="V7" s="110">
        <f t="shared" si="3"/>
        <v>490.2</v>
      </c>
    </row>
    <row r="8" spans="1:22" x14ac:dyDescent="0.25">
      <c r="A8" s="75">
        <f t="shared" si="4"/>
        <v>5</v>
      </c>
      <c r="B8" s="76" t="s">
        <v>493</v>
      </c>
      <c r="C8" s="77">
        <v>29007</v>
      </c>
      <c r="D8" s="77">
        <v>68326</v>
      </c>
      <c r="E8" s="77">
        <v>68326</v>
      </c>
      <c r="F8" s="77">
        <v>117451</v>
      </c>
      <c r="G8" s="102">
        <v>106603.51</v>
      </c>
      <c r="H8" s="77">
        <v>0</v>
      </c>
      <c r="I8" s="78">
        <v>0</v>
      </c>
      <c r="J8" s="78">
        <v>0</v>
      </c>
      <c r="K8" s="78">
        <v>0</v>
      </c>
      <c r="L8" s="106">
        <v>0</v>
      </c>
      <c r="M8" s="78">
        <v>0</v>
      </c>
      <c r="N8" s="78">
        <v>0</v>
      </c>
      <c r="O8" s="78">
        <v>0</v>
      </c>
      <c r="P8" s="78">
        <v>0</v>
      </c>
      <c r="Q8" s="106">
        <v>0</v>
      </c>
      <c r="R8" s="79">
        <f t="shared" si="0"/>
        <v>29007</v>
      </c>
      <c r="S8" s="79">
        <f t="shared" si="1"/>
        <v>68326</v>
      </c>
      <c r="T8" s="79">
        <f t="shared" si="2"/>
        <v>68326</v>
      </c>
      <c r="U8" s="96">
        <f t="shared" si="3"/>
        <v>117451</v>
      </c>
      <c r="V8" s="110">
        <f t="shared" si="3"/>
        <v>106603.51</v>
      </c>
    </row>
    <row r="9" spans="1:22" x14ac:dyDescent="0.25">
      <c r="A9" s="75">
        <f t="shared" si="4"/>
        <v>6</v>
      </c>
      <c r="B9" s="76" t="s">
        <v>494</v>
      </c>
      <c r="C9" s="77">
        <v>85483</v>
      </c>
      <c r="D9" s="77">
        <v>87152</v>
      </c>
      <c r="E9" s="77">
        <v>87152</v>
      </c>
      <c r="F9" s="77">
        <v>87190</v>
      </c>
      <c r="G9" s="102">
        <v>77091.06</v>
      </c>
      <c r="H9" s="77">
        <v>0</v>
      </c>
      <c r="I9" s="78">
        <v>0</v>
      </c>
      <c r="J9" s="78">
        <v>0</v>
      </c>
      <c r="K9" s="78">
        <v>0</v>
      </c>
      <c r="L9" s="106">
        <v>0</v>
      </c>
      <c r="M9" s="78">
        <v>0</v>
      </c>
      <c r="N9" s="78">
        <v>0</v>
      </c>
      <c r="O9" s="78">
        <v>0</v>
      </c>
      <c r="P9" s="78">
        <v>0</v>
      </c>
      <c r="Q9" s="106">
        <v>0</v>
      </c>
      <c r="R9" s="79">
        <f t="shared" si="0"/>
        <v>85483</v>
      </c>
      <c r="S9" s="79">
        <f t="shared" si="1"/>
        <v>87152</v>
      </c>
      <c r="T9" s="79">
        <f t="shared" si="2"/>
        <v>87152</v>
      </c>
      <c r="U9" s="96">
        <f t="shared" si="3"/>
        <v>87190</v>
      </c>
      <c r="V9" s="110">
        <f t="shared" si="3"/>
        <v>77091.06</v>
      </c>
    </row>
    <row r="10" spans="1:22" x14ac:dyDescent="0.25">
      <c r="A10" s="75">
        <f t="shared" si="4"/>
        <v>7</v>
      </c>
      <c r="B10" s="76" t="s">
        <v>495</v>
      </c>
      <c r="C10" s="77">
        <v>500</v>
      </c>
      <c r="D10" s="77">
        <v>500</v>
      </c>
      <c r="E10" s="77">
        <v>500</v>
      </c>
      <c r="F10" s="77">
        <v>500</v>
      </c>
      <c r="G10" s="102">
        <v>500</v>
      </c>
      <c r="H10" s="77">
        <v>0</v>
      </c>
      <c r="I10" s="78">
        <v>0</v>
      </c>
      <c r="J10" s="78">
        <v>0</v>
      </c>
      <c r="K10" s="78">
        <v>0</v>
      </c>
      <c r="L10" s="106">
        <v>0</v>
      </c>
      <c r="M10" s="78">
        <v>0</v>
      </c>
      <c r="N10" s="78">
        <v>0</v>
      </c>
      <c r="O10" s="78">
        <v>0</v>
      </c>
      <c r="P10" s="78">
        <v>0</v>
      </c>
      <c r="Q10" s="106">
        <v>0</v>
      </c>
      <c r="R10" s="79">
        <f t="shared" si="0"/>
        <v>500</v>
      </c>
      <c r="S10" s="79">
        <f t="shared" si="1"/>
        <v>500</v>
      </c>
      <c r="T10" s="79">
        <f t="shared" si="2"/>
        <v>500</v>
      </c>
      <c r="U10" s="96">
        <f t="shared" si="3"/>
        <v>500</v>
      </c>
      <c r="V10" s="110">
        <f t="shared" si="3"/>
        <v>500</v>
      </c>
    </row>
    <row r="11" spans="1:22" x14ac:dyDescent="0.25">
      <c r="A11" s="75">
        <f t="shared" si="4"/>
        <v>8</v>
      </c>
      <c r="B11" s="76" t="s">
        <v>496</v>
      </c>
      <c r="C11" s="77">
        <v>0</v>
      </c>
      <c r="D11" s="77">
        <v>0</v>
      </c>
      <c r="E11" s="77">
        <v>0</v>
      </c>
      <c r="F11" s="77">
        <v>0</v>
      </c>
      <c r="G11" s="102">
        <v>0</v>
      </c>
      <c r="H11" s="77">
        <v>0</v>
      </c>
      <c r="I11" s="78">
        <v>0</v>
      </c>
      <c r="J11" s="78">
        <v>0</v>
      </c>
      <c r="K11" s="78">
        <v>0</v>
      </c>
      <c r="L11" s="106">
        <v>0</v>
      </c>
      <c r="M11" s="78">
        <v>0</v>
      </c>
      <c r="N11" s="78">
        <v>0</v>
      </c>
      <c r="O11" s="78">
        <v>0</v>
      </c>
      <c r="P11" s="78">
        <v>0</v>
      </c>
      <c r="Q11" s="106">
        <v>0</v>
      </c>
      <c r="R11" s="79">
        <f t="shared" si="0"/>
        <v>0</v>
      </c>
      <c r="S11" s="79">
        <f t="shared" si="1"/>
        <v>0</v>
      </c>
      <c r="T11" s="79">
        <f t="shared" si="2"/>
        <v>0</v>
      </c>
      <c r="U11" s="96">
        <f t="shared" si="3"/>
        <v>0</v>
      </c>
      <c r="V11" s="110">
        <f t="shared" si="3"/>
        <v>0</v>
      </c>
    </row>
    <row r="12" spans="1:22" x14ac:dyDescent="0.25">
      <c r="A12" s="75">
        <f t="shared" si="4"/>
        <v>9</v>
      </c>
      <c r="B12" s="76" t="s">
        <v>497</v>
      </c>
      <c r="C12" s="77">
        <v>12326</v>
      </c>
      <c r="D12" s="77">
        <v>20326</v>
      </c>
      <c r="E12" s="77">
        <v>20326</v>
      </c>
      <c r="F12" s="77">
        <v>24338</v>
      </c>
      <c r="G12" s="102">
        <v>24298.41</v>
      </c>
      <c r="H12" s="77">
        <v>5000</v>
      </c>
      <c r="I12" s="78">
        <v>5000</v>
      </c>
      <c r="J12" s="78">
        <v>12000</v>
      </c>
      <c r="K12" s="78">
        <v>10700</v>
      </c>
      <c r="L12" s="106">
        <v>9480</v>
      </c>
      <c r="M12" s="78">
        <v>0</v>
      </c>
      <c r="N12" s="78">
        <v>0</v>
      </c>
      <c r="O12" s="78">
        <v>0</v>
      </c>
      <c r="P12" s="78">
        <v>0</v>
      </c>
      <c r="Q12" s="106">
        <v>0</v>
      </c>
      <c r="R12" s="79">
        <f t="shared" si="0"/>
        <v>17326</v>
      </c>
      <c r="S12" s="79">
        <f t="shared" si="1"/>
        <v>25326</v>
      </c>
      <c r="T12" s="79">
        <f t="shared" si="2"/>
        <v>32326</v>
      </c>
      <c r="U12" s="96">
        <f t="shared" si="3"/>
        <v>35038</v>
      </c>
      <c r="V12" s="110">
        <f t="shared" si="3"/>
        <v>33778.410000000003</v>
      </c>
    </row>
    <row r="13" spans="1:22" x14ac:dyDescent="0.25">
      <c r="A13" s="75">
        <f t="shared" si="4"/>
        <v>10</v>
      </c>
      <c r="B13" s="76" t="s">
        <v>498</v>
      </c>
      <c r="C13" s="77">
        <v>0</v>
      </c>
      <c r="D13" s="77">
        <v>0</v>
      </c>
      <c r="E13" s="77">
        <v>0</v>
      </c>
      <c r="F13" s="77">
        <v>0</v>
      </c>
      <c r="G13" s="102">
        <v>0</v>
      </c>
      <c r="H13" s="77">
        <v>0</v>
      </c>
      <c r="I13" s="78">
        <v>0</v>
      </c>
      <c r="J13" s="78">
        <v>0</v>
      </c>
      <c r="K13" s="78">
        <v>0</v>
      </c>
      <c r="L13" s="106">
        <v>0</v>
      </c>
      <c r="M13" s="78">
        <v>0</v>
      </c>
      <c r="N13" s="78">
        <v>0</v>
      </c>
      <c r="O13" s="78">
        <v>0</v>
      </c>
      <c r="P13" s="78">
        <v>0</v>
      </c>
      <c r="Q13" s="106">
        <v>0</v>
      </c>
      <c r="R13" s="79">
        <f t="shared" si="0"/>
        <v>0</v>
      </c>
      <c r="S13" s="79">
        <f t="shared" si="1"/>
        <v>0</v>
      </c>
      <c r="T13" s="79">
        <f t="shared" si="2"/>
        <v>0</v>
      </c>
      <c r="U13" s="96">
        <f t="shared" si="3"/>
        <v>0</v>
      </c>
      <c r="V13" s="110">
        <f t="shared" si="3"/>
        <v>0</v>
      </c>
    </row>
    <row r="14" spans="1:22" x14ac:dyDescent="0.25">
      <c r="A14" s="75">
        <f t="shared" si="4"/>
        <v>11</v>
      </c>
      <c r="B14" s="76" t="s">
        <v>499</v>
      </c>
      <c r="C14" s="77">
        <v>0</v>
      </c>
      <c r="D14" s="77">
        <v>0</v>
      </c>
      <c r="E14" s="77">
        <v>0</v>
      </c>
      <c r="F14" s="77">
        <v>0</v>
      </c>
      <c r="G14" s="102">
        <v>0</v>
      </c>
      <c r="H14" s="77">
        <v>0</v>
      </c>
      <c r="I14" s="78">
        <v>0</v>
      </c>
      <c r="J14" s="78">
        <v>0</v>
      </c>
      <c r="K14" s="78">
        <v>0</v>
      </c>
      <c r="L14" s="106">
        <v>0</v>
      </c>
      <c r="M14" s="78">
        <v>0</v>
      </c>
      <c r="N14" s="78">
        <v>0</v>
      </c>
      <c r="O14" s="78">
        <v>0</v>
      </c>
      <c r="P14" s="78">
        <v>0</v>
      </c>
      <c r="Q14" s="106">
        <v>0</v>
      </c>
      <c r="R14" s="79">
        <f t="shared" si="0"/>
        <v>0</v>
      </c>
      <c r="S14" s="79">
        <f t="shared" si="1"/>
        <v>0</v>
      </c>
      <c r="T14" s="79">
        <f t="shared" si="2"/>
        <v>0</v>
      </c>
      <c r="U14" s="96">
        <f t="shared" si="3"/>
        <v>0</v>
      </c>
      <c r="V14" s="110">
        <f t="shared" si="3"/>
        <v>0</v>
      </c>
    </row>
    <row r="15" spans="1:22" x14ac:dyDescent="0.25">
      <c r="A15" s="75">
        <f t="shared" si="4"/>
        <v>12</v>
      </c>
      <c r="B15" s="76" t="s">
        <v>500</v>
      </c>
      <c r="C15" s="77">
        <v>4000</v>
      </c>
      <c r="D15" s="77">
        <v>4000</v>
      </c>
      <c r="E15" s="77">
        <v>0</v>
      </c>
      <c r="F15" s="77">
        <v>0</v>
      </c>
      <c r="G15" s="102">
        <v>0</v>
      </c>
      <c r="H15" s="77">
        <v>0</v>
      </c>
      <c r="I15" s="78">
        <v>0</v>
      </c>
      <c r="J15" s="78">
        <v>0</v>
      </c>
      <c r="K15" s="78">
        <v>0</v>
      </c>
      <c r="L15" s="106">
        <v>0</v>
      </c>
      <c r="M15" s="78">
        <v>0</v>
      </c>
      <c r="N15" s="78">
        <v>0</v>
      </c>
      <c r="O15" s="78">
        <v>0</v>
      </c>
      <c r="P15" s="78">
        <v>0</v>
      </c>
      <c r="Q15" s="106">
        <v>0</v>
      </c>
      <c r="R15" s="79">
        <f t="shared" si="0"/>
        <v>4000</v>
      </c>
      <c r="S15" s="79">
        <f t="shared" si="1"/>
        <v>4000</v>
      </c>
      <c r="T15" s="79">
        <f t="shared" si="2"/>
        <v>0</v>
      </c>
      <c r="U15" s="96">
        <f t="shared" si="3"/>
        <v>0</v>
      </c>
      <c r="V15" s="110">
        <f t="shared" si="3"/>
        <v>0</v>
      </c>
    </row>
    <row r="16" spans="1:22" x14ac:dyDescent="0.25">
      <c r="A16" s="75">
        <f t="shared" si="4"/>
        <v>13</v>
      </c>
      <c r="B16" s="76" t="s">
        <v>501</v>
      </c>
      <c r="C16" s="77">
        <v>36257</v>
      </c>
      <c r="D16" s="77">
        <v>36590</v>
      </c>
      <c r="E16" s="77">
        <v>36590</v>
      </c>
      <c r="F16" s="77">
        <v>36621</v>
      </c>
      <c r="G16" s="102">
        <v>28433.61</v>
      </c>
      <c r="H16" s="77">
        <v>0</v>
      </c>
      <c r="I16" s="78">
        <v>0</v>
      </c>
      <c r="J16" s="78">
        <v>0</v>
      </c>
      <c r="K16" s="78">
        <v>0</v>
      </c>
      <c r="L16" s="106">
        <v>0</v>
      </c>
      <c r="M16" s="78">
        <v>0</v>
      </c>
      <c r="N16" s="78">
        <v>0</v>
      </c>
      <c r="O16" s="78">
        <v>0</v>
      </c>
      <c r="P16" s="78">
        <v>0</v>
      </c>
      <c r="Q16" s="106">
        <v>0</v>
      </c>
      <c r="R16" s="79">
        <f t="shared" si="0"/>
        <v>36257</v>
      </c>
      <c r="S16" s="79">
        <f t="shared" si="1"/>
        <v>36590</v>
      </c>
      <c r="T16" s="79">
        <f t="shared" si="2"/>
        <v>36590</v>
      </c>
      <c r="U16" s="96">
        <f t="shared" si="3"/>
        <v>36621</v>
      </c>
      <c r="V16" s="110">
        <f t="shared" si="3"/>
        <v>28433.61</v>
      </c>
    </row>
    <row r="17" spans="1:22" x14ac:dyDescent="0.25">
      <c r="A17" s="75">
        <f t="shared" si="4"/>
        <v>14</v>
      </c>
      <c r="B17" s="76" t="s">
        <v>502</v>
      </c>
      <c r="C17" s="77">
        <v>12773</v>
      </c>
      <c r="D17" s="77">
        <v>23223</v>
      </c>
      <c r="E17" s="77">
        <v>22473</v>
      </c>
      <c r="F17" s="77">
        <v>23373</v>
      </c>
      <c r="G17" s="102">
        <v>22678.6</v>
      </c>
      <c r="H17" s="77">
        <v>42700</v>
      </c>
      <c r="I17" s="78">
        <v>38800</v>
      </c>
      <c r="J17" s="78">
        <v>42550</v>
      </c>
      <c r="K17" s="78">
        <v>39850</v>
      </c>
      <c r="L17" s="106">
        <v>39721.64</v>
      </c>
      <c r="M17" s="78">
        <v>0</v>
      </c>
      <c r="N17" s="78">
        <v>0</v>
      </c>
      <c r="O17" s="78">
        <v>0</v>
      </c>
      <c r="P17" s="78">
        <v>0</v>
      </c>
      <c r="Q17" s="106">
        <v>0</v>
      </c>
      <c r="R17" s="79">
        <f t="shared" si="0"/>
        <v>55473</v>
      </c>
      <c r="S17" s="79">
        <f t="shared" si="1"/>
        <v>62023</v>
      </c>
      <c r="T17" s="79">
        <f t="shared" si="2"/>
        <v>65023</v>
      </c>
      <c r="U17" s="96">
        <f t="shared" si="3"/>
        <v>63223</v>
      </c>
      <c r="V17" s="110">
        <f t="shared" si="3"/>
        <v>62400.24</v>
      </c>
    </row>
    <row r="18" spans="1:22" x14ac:dyDescent="0.25">
      <c r="A18" s="75">
        <f t="shared" si="4"/>
        <v>15</v>
      </c>
      <c r="B18" s="76" t="s">
        <v>503</v>
      </c>
      <c r="C18" s="77">
        <v>186371</v>
      </c>
      <c r="D18" s="77">
        <v>196106</v>
      </c>
      <c r="E18" s="77">
        <v>197522</v>
      </c>
      <c r="F18" s="77">
        <v>196144</v>
      </c>
      <c r="G18" s="102">
        <v>183773.69</v>
      </c>
      <c r="H18" s="77">
        <v>0</v>
      </c>
      <c r="I18" s="78">
        <v>0</v>
      </c>
      <c r="J18" s="78">
        <v>0</v>
      </c>
      <c r="K18" s="78">
        <v>0</v>
      </c>
      <c r="L18" s="106">
        <v>0</v>
      </c>
      <c r="M18" s="78">
        <v>0</v>
      </c>
      <c r="N18" s="78">
        <v>0</v>
      </c>
      <c r="O18" s="78">
        <v>0</v>
      </c>
      <c r="P18" s="78">
        <v>0</v>
      </c>
      <c r="Q18" s="106">
        <v>0</v>
      </c>
      <c r="R18" s="79">
        <f t="shared" si="0"/>
        <v>186371</v>
      </c>
      <c r="S18" s="79">
        <f t="shared" si="1"/>
        <v>196106</v>
      </c>
      <c r="T18" s="79">
        <f t="shared" si="2"/>
        <v>197522</v>
      </c>
      <c r="U18" s="96">
        <f t="shared" si="3"/>
        <v>196144</v>
      </c>
      <c r="V18" s="110">
        <f t="shared" si="3"/>
        <v>183773.69</v>
      </c>
    </row>
    <row r="19" spans="1:22" x14ac:dyDescent="0.25">
      <c r="A19" s="75">
        <f t="shared" si="4"/>
        <v>16</v>
      </c>
      <c r="B19" s="76" t="s">
        <v>504</v>
      </c>
      <c r="C19" s="77">
        <v>3670</v>
      </c>
      <c r="D19" s="77">
        <v>6210</v>
      </c>
      <c r="E19" s="77">
        <v>6210</v>
      </c>
      <c r="F19" s="77">
        <v>6210</v>
      </c>
      <c r="G19" s="102">
        <v>4448.47</v>
      </c>
      <c r="H19" s="77">
        <v>0</v>
      </c>
      <c r="I19" s="78">
        <v>0</v>
      </c>
      <c r="J19" s="78">
        <v>0</v>
      </c>
      <c r="K19" s="78">
        <v>0</v>
      </c>
      <c r="L19" s="106">
        <v>0</v>
      </c>
      <c r="M19" s="78">
        <v>0</v>
      </c>
      <c r="N19" s="78">
        <v>0</v>
      </c>
      <c r="O19" s="78">
        <v>0</v>
      </c>
      <c r="P19" s="78">
        <v>0</v>
      </c>
      <c r="Q19" s="106">
        <v>0</v>
      </c>
      <c r="R19" s="79">
        <f t="shared" si="0"/>
        <v>3670</v>
      </c>
      <c r="S19" s="79">
        <f t="shared" si="1"/>
        <v>6210</v>
      </c>
      <c r="T19" s="79">
        <f t="shared" si="2"/>
        <v>6210</v>
      </c>
      <c r="U19" s="96">
        <f t="shared" si="3"/>
        <v>6210</v>
      </c>
      <c r="V19" s="110">
        <f t="shared" si="3"/>
        <v>4448.47</v>
      </c>
    </row>
    <row r="20" spans="1:22" ht="15.75" thickBot="1" x14ac:dyDescent="0.3">
      <c r="A20" s="80">
        <f t="shared" si="4"/>
        <v>17</v>
      </c>
      <c r="B20" s="81" t="s">
        <v>505</v>
      </c>
      <c r="C20" s="82">
        <v>0</v>
      </c>
      <c r="D20" s="82">
        <v>0</v>
      </c>
      <c r="E20" s="82">
        <v>0</v>
      </c>
      <c r="F20" s="82">
        <v>0</v>
      </c>
      <c r="G20" s="103">
        <v>0</v>
      </c>
      <c r="H20" s="82">
        <v>0</v>
      </c>
      <c r="I20" s="78">
        <v>0</v>
      </c>
      <c r="J20" s="78">
        <v>0</v>
      </c>
      <c r="K20" s="78">
        <v>0</v>
      </c>
      <c r="L20" s="106">
        <v>0</v>
      </c>
      <c r="M20" s="78">
        <v>121888</v>
      </c>
      <c r="N20" s="78">
        <v>121888</v>
      </c>
      <c r="O20" s="78">
        <v>121888</v>
      </c>
      <c r="P20" s="78">
        <v>121888</v>
      </c>
      <c r="Q20" s="106">
        <v>121884.27</v>
      </c>
      <c r="R20" s="83">
        <f t="shared" si="0"/>
        <v>121888</v>
      </c>
      <c r="S20" s="83">
        <f t="shared" si="1"/>
        <v>121888</v>
      </c>
      <c r="T20" s="83">
        <f t="shared" si="2"/>
        <v>121888</v>
      </c>
      <c r="U20" s="97">
        <f t="shared" si="3"/>
        <v>121888</v>
      </c>
      <c r="V20" s="111">
        <f t="shared" si="3"/>
        <v>121884.27</v>
      </c>
    </row>
    <row r="21" spans="1:22" ht="15.75" thickBot="1" x14ac:dyDescent="0.3">
      <c r="A21" s="84">
        <f t="shared" si="4"/>
        <v>18</v>
      </c>
      <c r="B21" s="85" t="s">
        <v>506</v>
      </c>
      <c r="C21" s="86">
        <f t="shared" ref="C21:P21" si="8">C4-C5</f>
        <v>97332</v>
      </c>
      <c r="D21" s="86">
        <f t="shared" si="8"/>
        <v>77770</v>
      </c>
      <c r="E21" s="86">
        <f t="shared" si="8"/>
        <v>86770</v>
      </c>
      <c r="F21" s="86">
        <f t="shared" si="8"/>
        <v>82770</v>
      </c>
      <c r="G21" s="104">
        <f t="shared" ref="G21" si="9">G4-G5</f>
        <v>163098.33000000007</v>
      </c>
      <c r="H21" s="86">
        <f t="shared" si="8"/>
        <v>-47700</v>
      </c>
      <c r="I21" s="86">
        <f t="shared" si="8"/>
        <v>-33800</v>
      </c>
      <c r="J21" s="86">
        <f t="shared" si="8"/>
        <v>-42800</v>
      </c>
      <c r="K21" s="86">
        <f t="shared" si="8"/>
        <v>-38800</v>
      </c>
      <c r="L21" s="104">
        <f t="shared" ref="L21" si="10">L4-L5</f>
        <v>-37450.639999999999</v>
      </c>
      <c r="M21" s="86">
        <f t="shared" si="8"/>
        <v>-49632</v>
      </c>
      <c r="N21" s="86">
        <f t="shared" si="8"/>
        <v>-43970</v>
      </c>
      <c r="O21" s="86">
        <f t="shared" si="8"/>
        <v>-43970</v>
      </c>
      <c r="P21" s="86">
        <f t="shared" si="8"/>
        <v>-43970</v>
      </c>
      <c r="Q21" s="104">
        <f t="shared" ref="Q21" si="11">Q4-Q5</f>
        <v>-110823.48000000001</v>
      </c>
      <c r="R21" s="87">
        <f t="shared" si="0"/>
        <v>0</v>
      </c>
      <c r="S21" s="87">
        <f t="shared" si="1"/>
        <v>0</v>
      </c>
      <c r="T21" s="87">
        <f t="shared" si="2"/>
        <v>0</v>
      </c>
      <c r="U21" s="98">
        <f t="shared" si="3"/>
        <v>0</v>
      </c>
      <c r="V21" s="104">
        <f t="shared" si="3"/>
        <v>14824.210000000065</v>
      </c>
    </row>
    <row r="22" spans="1:22" x14ac:dyDescent="0.25">
      <c r="A22" s="88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</row>
    <row r="23" spans="1:22" x14ac:dyDescent="0.25">
      <c r="A23" s="88"/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</row>
    <row r="24" spans="1:22" x14ac:dyDescent="0.25">
      <c r="A24" s="88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</row>
    <row r="25" spans="1:22" x14ac:dyDescent="0.25">
      <c r="A25" s="88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</row>
    <row r="26" spans="1:22" x14ac:dyDescent="0.25">
      <c r="A26" s="88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</row>
    <row r="27" spans="1:22" x14ac:dyDescent="0.25">
      <c r="A27" s="88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</row>
    <row r="28" spans="1:22" x14ac:dyDescent="0.25">
      <c r="A28" s="88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</row>
    <row r="29" spans="1:22" x14ac:dyDescent="0.25">
      <c r="A29" s="88"/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</row>
    <row r="30" spans="1:22" x14ac:dyDescent="0.25">
      <c r="A30" s="88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</row>
    <row r="31" spans="1:22" x14ac:dyDescent="0.25">
      <c r="A31" s="88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</row>
    <row r="32" spans="1:22" x14ac:dyDescent="0.25">
      <c r="A32" s="88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</row>
    <row r="33" spans="1:21" x14ac:dyDescent="0.25">
      <c r="A33" s="88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</row>
    <row r="34" spans="1:21" x14ac:dyDescent="0.25">
      <c r="A34" s="88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</row>
    <row r="35" spans="1:21" x14ac:dyDescent="0.25">
      <c r="A35" s="88"/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1:21" x14ac:dyDescent="0.25">
      <c r="A36" s="88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</row>
    <row r="37" spans="1:21" x14ac:dyDescent="0.25">
      <c r="A37" s="88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</row>
    <row r="38" spans="1:21" x14ac:dyDescent="0.25">
      <c r="A38" s="88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</row>
    <row r="39" spans="1:21" x14ac:dyDescent="0.25">
      <c r="A39" s="88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</row>
    <row r="40" spans="1:21" x14ac:dyDescent="0.25">
      <c r="A40" s="88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</row>
    <row r="41" spans="1:21" ht="13.5" customHeight="1" x14ac:dyDescent="0.25">
      <c r="A41" s="88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</row>
  </sheetData>
  <sheetProtection password="C7EA" sheet="1" objects="1" scenarios="1"/>
  <mergeCells count="7">
    <mergeCell ref="U2:U3"/>
    <mergeCell ref="V2:V3"/>
    <mergeCell ref="A1:B3"/>
    <mergeCell ref="C1:M1"/>
    <mergeCell ref="R2:R3"/>
    <mergeCell ref="S2:S3"/>
    <mergeCell ref="T2:T3"/>
  </mergeCells>
  <pageMargins left="0.7" right="0.7" top="0.75" bottom="0.75" header="0.3" footer="0.3"/>
  <pageSetup paperSize="9" scale="51" fitToHeight="0" orientation="landscape" verticalDpi="0" r:id="rId1"/>
  <headerFooter>
    <oddHeader>&amp;CZáverečný účet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zoomScaleNormal="100" workbookViewId="0">
      <selection activeCell="B20" sqref="B20"/>
    </sheetView>
  </sheetViews>
  <sheetFormatPr defaultColWidth="9.140625" defaultRowHeight="15" x14ac:dyDescent="0.25"/>
  <cols>
    <col min="1" max="1" width="8.42578125" customWidth="1"/>
    <col min="2" max="2" width="37.42578125" customWidth="1"/>
    <col min="7" max="7" width="7.42578125" customWidth="1"/>
    <col min="8" max="8" width="7.85546875" customWidth="1"/>
    <col min="249" max="249" width="49.28515625" customWidth="1"/>
    <col min="252" max="252" width="8.140625" customWidth="1"/>
    <col min="505" max="505" width="49.28515625" customWidth="1"/>
    <col min="508" max="508" width="8.140625" customWidth="1"/>
    <col min="761" max="761" width="49.28515625" customWidth="1"/>
    <col min="764" max="764" width="8.140625" customWidth="1"/>
    <col min="1017" max="1017" width="49.28515625" customWidth="1"/>
    <col min="1020" max="1020" width="8.140625" customWidth="1"/>
    <col min="1273" max="1273" width="49.28515625" customWidth="1"/>
    <col min="1276" max="1276" width="8.140625" customWidth="1"/>
    <col min="1529" max="1529" width="49.28515625" customWidth="1"/>
    <col min="1532" max="1532" width="8.140625" customWidth="1"/>
    <col min="1785" max="1785" width="49.28515625" customWidth="1"/>
    <col min="1788" max="1788" width="8.140625" customWidth="1"/>
    <col min="2041" max="2041" width="49.28515625" customWidth="1"/>
    <col min="2044" max="2044" width="8.140625" customWidth="1"/>
    <col min="2297" max="2297" width="49.28515625" customWidth="1"/>
    <col min="2300" max="2300" width="8.140625" customWidth="1"/>
    <col min="2553" max="2553" width="49.28515625" customWidth="1"/>
    <col min="2556" max="2556" width="8.140625" customWidth="1"/>
    <col min="2809" max="2809" width="49.28515625" customWidth="1"/>
    <col min="2812" max="2812" width="8.140625" customWidth="1"/>
    <col min="3065" max="3065" width="49.28515625" customWidth="1"/>
    <col min="3068" max="3068" width="8.140625" customWidth="1"/>
    <col min="3321" max="3321" width="49.28515625" customWidth="1"/>
    <col min="3324" max="3324" width="8.140625" customWidth="1"/>
    <col min="3577" max="3577" width="49.28515625" customWidth="1"/>
    <col min="3580" max="3580" width="8.140625" customWidth="1"/>
    <col min="3833" max="3833" width="49.28515625" customWidth="1"/>
    <col min="3836" max="3836" width="8.140625" customWidth="1"/>
    <col min="4089" max="4089" width="49.28515625" customWidth="1"/>
    <col min="4092" max="4092" width="8.140625" customWidth="1"/>
    <col min="4345" max="4345" width="49.28515625" customWidth="1"/>
    <col min="4348" max="4348" width="8.140625" customWidth="1"/>
    <col min="4601" max="4601" width="49.28515625" customWidth="1"/>
    <col min="4604" max="4604" width="8.140625" customWidth="1"/>
    <col min="4857" max="4857" width="49.28515625" customWidth="1"/>
    <col min="4860" max="4860" width="8.140625" customWidth="1"/>
    <col min="5113" max="5113" width="49.28515625" customWidth="1"/>
    <col min="5116" max="5116" width="8.140625" customWidth="1"/>
    <col min="5369" max="5369" width="49.28515625" customWidth="1"/>
    <col min="5372" max="5372" width="8.140625" customWidth="1"/>
    <col min="5625" max="5625" width="49.28515625" customWidth="1"/>
    <col min="5628" max="5628" width="8.140625" customWidth="1"/>
    <col min="5881" max="5881" width="49.28515625" customWidth="1"/>
    <col min="5884" max="5884" width="8.140625" customWidth="1"/>
    <col min="6137" max="6137" width="49.28515625" customWidth="1"/>
    <col min="6140" max="6140" width="8.140625" customWidth="1"/>
    <col min="6393" max="6393" width="49.28515625" customWidth="1"/>
    <col min="6396" max="6396" width="8.140625" customWidth="1"/>
    <col min="6649" max="6649" width="49.28515625" customWidth="1"/>
    <col min="6652" max="6652" width="8.140625" customWidth="1"/>
    <col min="6905" max="6905" width="49.28515625" customWidth="1"/>
    <col min="6908" max="6908" width="8.140625" customWidth="1"/>
    <col min="7161" max="7161" width="49.28515625" customWidth="1"/>
    <col min="7164" max="7164" width="8.140625" customWidth="1"/>
    <col min="7417" max="7417" width="49.28515625" customWidth="1"/>
    <col min="7420" max="7420" width="8.140625" customWidth="1"/>
    <col min="7673" max="7673" width="49.28515625" customWidth="1"/>
    <col min="7676" max="7676" width="8.140625" customWidth="1"/>
    <col min="7929" max="7929" width="49.28515625" customWidth="1"/>
    <col min="7932" max="7932" width="8.140625" customWidth="1"/>
    <col min="8185" max="8185" width="49.28515625" customWidth="1"/>
    <col min="8188" max="8188" width="8.140625" customWidth="1"/>
    <col min="8441" max="8441" width="49.28515625" customWidth="1"/>
    <col min="8444" max="8444" width="8.140625" customWidth="1"/>
    <col min="8697" max="8697" width="49.28515625" customWidth="1"/>
    <col min="8700" max="8700" width="8.140625" customWidth="1"/>
    <col min="8953" max="8953" width="49.28515625" customWidth="1"/>
    <col min="8956" max="8956" width="8.140625" customWidth="1"/>
    <col min="9209" max="9209" width="49.28515625" customWidth="1"/>
    <col min="9212" max="9212" width="8.140625" customWidth="1"/>
    <col min="9465" max="9465" width="49.28515625" customWidth="1"/>
    <col min="9468" max="9468" width="8.140625" customWidth="1"/>
    <col min="9721" max="9721" width="49.28515625" customWidth="1"/>
    <col min="9724" max="9724" width="8.140625" customWidth="1"/>
    <col min="9977" max="9977" width="49.28515625" customWidth="1"/>
    <col min="9980" max="9980" width="8.140625" customWidth="1"/>
    <col min="10233" max="10233" width="49.28515625" customWidth="1"/>
    <col min="10236" max="10236" width="8.140625" customWidth="1"/>
    <col min="10489" max="10489" width="49.28515625" customWidth="1"/>
    <col min="10492" max="10492" width="8.140625" customWidth="1"/>
    <col min="10745" max="10745" width="49.28515625" customWidth="1"/>
    <col min="10748" max="10748" width="8.140625" customWidth="1"/>
    <col min="11001" max="11001" width="49.28515625" customWidth="1"/>
    <col min="11004" max="11004" width="8.140625" customWidth="1"/>
    <col min="11257" max="11257" width="49.28515625" customWidth="1"/>
    <col min="11260" max="11260" width="8.140625" customWidth="1"/>
    <col min="11513" max="11513" width="49.28515625" customWidth="1"/>
    <col min="11516" max="11516" width="8.140625" customWidth="1"/>
    <col min="11769" max="11769" width="49.28515625" customWidth="1"/>
    <col min="11772" max="11772" width="8.140625" customWidth="1"/>
    <col min="12025" max="12025" width="49.28515625" customWidth="1"/>
    <col min="12028" max="12028" width="8.140625" customWidth="1"/>
    <col min="12281" max="12281" width="49.28515625" customWidth="1"/>
    <col min="12284" max="12284" width="8.140625" customWidth="1"/>
    <col min="12537" max="12537" width="49.28515625" customWidth="1"/>
    <col min="12540" max="12540" width="8.140625" customWidth="1"/>
    <col min="12793" max="12793" width="49.28515625" customWidth="1"/>
    <col min="12796" max="12796" width="8.140625" customWidth="1"/>
    <col min="13049" max="13049" width="49.28515625" customWidth="1"/>
    <col min="13052" max="13052" width="8.140625" customWidth="1"/>
    <col min="13305" max="13305" width="49.28515625" customWidth="1"/>
    <col min="13308" max="13308" width="8.140625" customWidth="1"/>
    <col min="13561" max="13561" width="49.28515625" customWidth="1"/>
    <col min="13564" max="13564" width="8.140625" customWidth="1"/>
    <col min="13817" max="13817" width="49.28515625" customWidth="1"/>
    <col min="13820" max="13820" width="8.140625" customWidth="1"/>
    <col min="14073" max="14073" width="49.28515625" customWidth="1"/>
    <col min="14076" max="14076" width="8.140625" customWidth="1"/>
    <col min="14329" max="14329" width="49.28515625" customWidth="1"/>
    <col min="14332" max="14332" width="8.140625" customWidth="1"/>
    <col min="14585" max="14585" width="49.28515625" customWidth="1"/>
    <col min="14588" max="14588" width="8.140625" customWidth="1"/>
    <col min="14841" max="14841" width="49.28515625" customWidth="1"/>
    <col min="14844" max="14844" width="8.140625" customWidth="1"/>
    <col min="15097" max="15097" width="49.28515625" customWidth="1"/>
    <col min="15100" max="15100" width="8.140625" customWidth="1"/>
    <col min="15353" max="15353" width="49.28515625" customWidth="1"/>
    <col min="15356" max="15356" width="8.140625" customWidth="1"/>
    <col min="15609" max="15609" width="49.28515625" customWidth="1"/>
    <col min="15612" max="15612" width="8.140625" customWidth="1"/>
    <col min="15865" max="15865" width="49.28515625" customWidth="1"/>
    <col min="15868" max="15868" width="8.140625" customWidth="1"/>
    <col min="16121" max="16121" width="49.28515625" customWidth="1"/>
    <col min="16124" max="16124" width="8.140625" customWidth="1"/>
  </cols>
  <sheetData>
    <row r="1" spans="1:13" ht="15.75" x14ac:dyDescent="0.25">
      <c r="A1" s="3"/>
      <c r="B1" s="18" t="s">
        <v>78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4" t="s">
        <v>2</v>
      </c>
      <c r="B2" s="4"/>
      <c r="C2" s="5" t="s">
        <v>3</v>
      </c>
      <c r="D2" s="5" t="s">
        <v>3</v>
      </c>
      <c r="E2" s="5" t="s">
        <v>4</v>
      </c>
      <c r="F2" s="118" t="s">
        <v>5</v>
      </c>
      <c r="G2" s="5" t="s">
        <v>6</v>
      </c>
      <c r="H2" s="5" t="s">
        <v>4</v>
      </c>
      <c r="I2" s="5" t="s">
        <v>7</v>
      </c>
      <c r="J2" s="5" t="s">
        <v>8</v>
      </c>
      <c r="K2" s="5" t="s">
        <v>9</v>
      </c>
      <c r="L2" s="5" t="s">
        <v>507</v>
      </c>
      <c r="M2" s="91" t="s">
        <v>508</v>
      </c>
    </row>
    <row r="3" spans="1:13" x14ac:dyDescent="0.25">
      <c r="A3" s="4" t="s">
        <v>10</v>
      </c>
      <c r="B3" s="4"/>
      <c r="C3" s="5">
        <v>2011</v>
      </c>
      <c r="D3" s="5">
        <v>2012</v>
      </c>
      <c r="E3" s="6">
        <v>2013</v>
      </c>
      <c r="F3" s="120"/>
      <c r="G3" s="5"/>
      <c r="H3" s="6">
        <v>2014</v>
      </c>
      <c r="I3" s="6">
        <v>2014</v>
      </c>
      <c r="J3" s="6">
        <v>2014</v>
      </c>
      <c r="K3" s="6">
        <v>2014</v>
      </c>
      <c r="L3" s="6">
        <v>2014</v>
      </c>
      <c r="M3" s="91" t="s">
        <v>509</v>
      </c>
    </row>
    <row r="4" spans="1:13" x14ac:dyDescent="0.25">
      <c r="A4" s="4"/>
      <c r="B4" s="4"/>
      <c r="C4" s="6" t="s">
        <v>11</v>
      </c>
      <c r="D4" s="5" t="s">
        <v>11</v>
      </c>
      <c r="E4" s="6" t="s">
        <v>11</v>
      </c>
      <c r="F4" s="5" t="s">
        <v>11</v>
      </c>
      <c r="G4" s="5"/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4"/>
      <c r="B6" s="1" t="s">
        <v>79</v>
      </c>
      <c r="C6" s="19">
        <f>SUM(C8+C12)</f>
        <v>33000</v>
      </c>
      <c r="D6" s="20">
        <f>SUM(D8+D12)</f>
        <v>41000</v>
      </c>
      <c r="E6" s="19">
        <f t="shared" ref="E6" si="0">SUM(E8+E12)</f>
        <v>42500</v>
      </c>
      <c r="F6" s="20">
        <f>SUM(F8+F12)</f>
        <v>42502</v>
      </c>
      <c r="G6" s="113"/>
      <c r="H6" s="19">
        <f t="shared" ref="H6:K6" si="1">SUM(H8+H12)</f>
        <v>0</v>
      </c>
      <c r="I6" s="19">
        <f t="shared" si="1"/>
        <v>10000</v>
      </c>
      <c r="J6" s="19">
        <f t="shared" si="1"/>
        <v>11750</v>
      </c>
      <c r="K6" s="19">
        <f t="shared" si="1"/>
        <v>11750</v>
      </c>
      <c r="L6" s="20">
        <f t="shared" ref="L6" si="2">SUM(L8+L12)</f>
        <v>11751</v>
      </c>
      <c r="M6" s="112">
        <f>L6/K6*100</f>
        <v>100.00851063829788</v>
      </c>
    </row>
    <row r="7" spans="1:13" x14ac:dyDescent="0.25">
      <c r="A7" s="4"/>
      <c r="B7" s="7"/>
      <c r="C7" s="8"/>
      <c r="D7" s="9"/>
      <c r="E7" s="8"/>
      <c r="F7" s="9"/>
      <c r="G7" s="10"/>
      <c r="H7" s="8"/>
      <c r="I7" s="8"/>
      <c r="J7" s="8"/>
      <c r="K7" s="8"/>
      <c r="L7" s="9"/>
      <c r="M7" s="114"/>
    </row>
    <row r="8" spans="1:13" x14ac:dyDescent="0.25">
      <c r="A8" s="4"/>
      <c r="B8" s="4" t="s">
        <v>80</v>
      </c>
      <c r="C8" s="8">
        <f>C9</f>
        <v>0</v>
      </c>
      <c r="D8" s="9">
        <f>D9</f>
        <v>0</v>
      </c>
      <c r="E8" s="8">
        <f t="shared" ref="E8" si="3">E9</f>
        <v>0</v>
      </c>
      <c r="F8" s="9">
        <f>F9</f>
        <v>2</v>
      </c>
      <c r="G8" s="10"/>
      <c r="H8" s="8">
        <f t="shared" ref="H8:L8" si="4">H9</f>
        <v>0</v>
      </c>
      <c r="I8" s="8">
        <f t="shared" si="4"/>
        <v>0</v>
      </c>
      <c r="J8" s="8">
        <f t="shared" si="4"/>
        <v>0</v>
      </c>
      <c r="K8" s="8">
        <f t="shared" si="4"/>
        <v>0</v>
      </c>
      <c r="L8" s="9">
        <f t="shared" si="4"/>
        <v>1</v>
      </c>
      <c r="M8" s="114" t="s">
        <v>517</v>
      </c>
    </row>
    <row r="9" spans="1:13" x14ac:dyDescent="0.25">
      <c r="A9" s="4"/>
      <c r="B9" s="4" t="s">
        <v>81</v>
      </c>
      <c r="C9" s="8">
        <f>SUM(C10:C10)</f>
        <v>0</v>
      </c>
      <c r="D9" s="9">
        <f>SUM(D10:D10)</f>
        <v>0</v>
      </c>
      <c r="E9" s="8">
        <f t="shared" ref="E9" si="5">SUM(E10:E10)</f>
        <v>0</v>
      </c>
      <c r="F9" s="9">
        <f>SUM(F10:F10)</f>
        <v>2</v>
      </c>
      <c r="G9" s="10"/>
      <c r="H9" s="8">
        <f t="shared" ref="H9:L9" si="6">SUM(H10:H10)</f>
        <v>0</v>
      </c>
      <c r="I9" s="8">
        <f t="shared" si="6"/>
        <v>0</v>
      </c>
      <c r="J9" s="8">
        <f t="shared" si="6"/>
        <v>0</v>
      </c>
      <c r="K9" s="8">
        <f t="shared" si="6"/>
        <v>0</v>
      </c>
      <c r="L9" s="9">
        <f t="shared" si="6"/>
        <v>1</v>
      </c>
      <c r="M9" s="114" t="s">
        <v>517</v>
      </c>
    </row>
    <row r="10" spans="1:13" x14ac:dyDescent="0.25">
      <c r="A10" s="4"/>
      <c r="B10" s="4" t="s">
        <v>82</v>
      </c>
      <c r="C10" s="8">
        <v>0</v>
      </c>
      <c r="D10" s="9">
        <v>0</v>
      </c>
      <c r="E10" s="8">
        <v>0</v>
      </c>
      <c r="F10" s="9">
        <v>2</v>
      </c>
      <c r="G10" s="10"/>
      <c r="H10" s="8">
        <v>0</v>
      </c>
      <c r="I10" s="8">
        <v>0</v>
      </c>
      <c r="J10" s="8">
        <v>0</v>
      </c>
      <c r="K10" s="11">
        <v>0</v>
      </c>
      <c r="L10" s="31">
        <v>1</v>
      </c>
      <c r="M10" s="114" t="s">
        <v>517</v>
      </c>
    </row>
    <row r="11" spans="1:13" x14ac:dyDescent="0.25">
      <c r="A11" s="4"/>
      <c r="B11" s="4"/>
      <c r="C11" s="8"/>
      <c r="D11" s="9"/>
      <c r="E11" s="8"/>
      <c r="F11" s="9"/>
      <c r="G11" s="10"/>
      <c r="H11" s="8"/>
      <c r="I11" s="8"/>
      <c r="J11" s="8"/>
      <c r="K11" s="8"/>
      <c r="L11" s="9"/>
      <c r="M11" s="114"/>
    </row>
    <row r="12" spans="1:13" x14ac:dyDescent="0.25">
      <c r="A12" s="3"/>
      <c r="B12" s="4" t="s">
        <v>57</v>
      </c>
      <c r="C12" s="8">
        <f t="shared" ref="C12:F12" si="7">SUM(C13:C13)</f>
        <v>33000</v>
      </c>
      <c r="D12" s="9">
        <f t="shared" si="7"/>
        <v>41000</v>
      </c>
      <c r="E12" s="8">
        <f t="shared" si="7"/>
        <v>42500</v>
      </c>
      <c r="F12" s="9">
        <f t="shared" si="7"/>
        <v>42500</v>
      </c>
      <c r="G12" s="10"/>
      <c r="H12" s="8">
        <f t="shared" ref="H12:L12" si="8">SUM(H13:H13)</f>
        <v>0</v>
      </c>
      <c r="I12" s="8">
        <f t="shared" si="8"/>
        <v>10000</v>
      </c>
      <c r="J12" s="8">
        <f t="shared" si="8"/>
        <v>11750</v>
      </c>
      <c r="K12" s="8">
        <f t="shared" si="8"/>
        <v>11750</v>
      </c>
      <c r="L12" s="9">
        <f t="shared" si="8"/>
        <v>11750</v>
      </c>
      <c r="M12" s="114">
        <f t="shared" ref="M12:M16" si="9">L12/K12*100</f>
        <v>100</v>
      </c>
    </row>
    <row r="13" spans="1:13" x14ac:dyDescent="0.25">
      <c r="A13" s="3"/>
      <c r="B13" s="4" t="s">
        <v>83</v>
      </c>
      <c r="C13" s="8">
        <f>SUM(C14:C15)</f>
        <v>33000</v>
      </c>
      <c r="D13" s="9">
        <f>SUM(D14:D15)</f>
        <v>41000</v>
      </c>
      <c r="E13" s="8">
        <f t="shared" ref="E13" si="10">SUM(E14:E15)</f>
        <v>42500</v>
      </c>
      <c r="F13" s="9">
        <f>SUM(F14:F15)</f>
        <v>42500</v>
      </c>
      <c r="G13" s="10"/>
      <c r="H13" s="8">
        <f t="shared" ref="H13:K13" si="11">SUM(H14:H15)</f>
        <v>0</v>
      </c>
      <c r="I13" s="8">
        <f t="shared" si="11"/>
        <v>10000</v>
      </c>
      <c r="J13" s="8">
        <f t="shared" si="11"/>
        <v>11750</v>
      </c>
      <c r="K13" s="8">
        <f t="shared" si="11"/>
        <v>11750</v>
      </c>
      <c r="L13" s="9">
        <f t="shared" ref="L13" si="12">SUM(L14:L15)</f>
        <v>11750</v>
      </c>
      <c r="M13" s="114">
        <f t="shared" si="9"/>
        <v>100</v>
      </c>
    </row>
    <row r="14" spans="1:13" x14ac:dyDescent="0.25">
      <c r="A14" s="3"/>
      <c r="B14" s="4" t="s">
        <v>84</v>
      </c>
      <c r="C14" s="8">
        <v>0</v>
      </c>
      <c r="D14" s="9">
        <v>0</v>
      </c>
      <c r="E14" s="11">
        <v>2500</v>
      </c>
      <c r="F14" s="9">
        <v>2500</v>
      </c>
      <c r="G14" s="10"/>
      <c r="H14" s="11">
        <v>0</v>
      </c>
      <c r="I14" s="11">
        <v>0</v>
      </c>
      <c r="J14" s="11">
        <v>0</v>
      </c>
      <c r="K14" s="11">
        <v>0</v>
      </c>
      <c r="L14" s="31">
        <v>0</v>
      </c>
      <c r="M14" s="114" t="s">
        <v>517</v>
      </c>
    </row>
    <row r="15" spans="1:13" x14ac:dyDescent="0.25">
      <c r="A15" s="3"/>
      <c r="B15" s="4" t="s">
        <v>85</v>
      </c>
      <c r="C15" s="8">
        <f>SUM(C16:C16)</f>
        <v>33000</v>
      </c>
      <c r="D15" s="9">
        <f>SUM(D16:D16)</f>
        <v>41000</v>
      </c>
      <c r="E15" s="8">
        <f>SUM(E16:E16)</f>
        <v>40000</v>
      </c>
      <c r="F15" s="9">
        <f>SUM(F16:F16)</f>
        <v>40000</v>
      </c>
      <c r="G15" s="10"/>
      <c r="H15" s="8">
        <f>SUM(H16:H16)</f>
        <v>0</v>
      </c>
      <c r="I15" s="8">
        <f>SUM(I16:I16)</f>
        <v>10000</v>
      </c>
      <c r="J15" s="8">
        <f>SUM(J16:J16)</f>
        <v>11750</v>
      </c>
      <c r="K15" s="8">
        <f>SUM(K16:K16)</f>
        <v>11750</v>
      </c>
      <c r="L15" s="9">
        <f>SUM(L16:L16)</f>
        <v>11750</v>
      </c>
      <c r="M15" s="114">
        <f t="shared" si="9"/>
        <v>100</v>
      </c>
    </row>
    <row r="16" spans="1:13" x14ac:dyDescent="0.25">
      <c r="A16" s="3"/>
      <c r="B16" s="4" t="s">
        <v>86</v>
      </c>
      <c r="C16" s="8">
        <v>33000</v>
      </c>
      <c r="D16" s="9">
        <v>41000</v>
      </c>
      <c r="E16" s="11">
        <v>40000</v>
      </c>
      <c r="F16" s="9">
        <v>40000</v>
      </c>
      <c r="G16" s="10"/>
      <c r="H16" s="11">
        <v>0</v>
      </c>
      <c r="I16" s="11">
        <v>10000</v>
      </c>
      <c r="J16" s="11">
        <v>11750</v>
      </c>
      <c r="K16" s="11">
        <v>11750</v>
      </c>
      <c r="L16" s="31">
        <v>11750</v>
      </c>
      <c r="M16" s="114">
        <f t="shared" si="9"/>
        <v>100</v>
      </c>
    </row>
  </sheetData>
  <sheetProtection password="C7EA" sheet="1" objects="1" scenarios="1"/>
  <mergeCells count="1">
    <mergeCell ref="F2:F3"/>
  </mergeCells>
  <pageMargins left="0.7" right="0.7" top="0.75" bottom="0.75" header="0.3" footer="0.3"/>
  <pageSetup paperSize="9" scale="91" fitToHeight="0" orientation="landscape" verticalDpi="0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7.42578125" customWidth="1"/>
    <col min="2" max="2" width="39.42578125" customWidth="1"/>
    <col min="3" max="3" width="8" customWidth="1"/>
    <col min="5" max="5" width="7.85546875" customWidth="1"/>
    <col min="6" max="6" width="9.140625" customWidth="1"/>
    <col min="7" max="7" width="7.7109375" customWidth="1"/>
    <col min="249" max="249" width="43.42578125" customWidth="1"/>
    <col min="250" max="250" width="8" customWidth="1"/>
    <col min="253" max="253" width="7.85546875" customWidth="1"/>
    <col min="254" max="255" width="7.7109375" customWidth="1"/>
    <col min="256" max="256" width="7.85546875" customWidth="1"/>
    <col min="505" max="505" width="43.42578125" customWidth="1"/>
    <col min="506" max="506" width="8" customWidth="1"/>
    <col min="509" max="509" width="7.85546875" customWidth="1"/>
    <col min="510" max="511" width="7.7109375" customWidth="1"/>
    <col min="512" max="512" width="7.85546875" customWidth="1"/>
    <col min="761" max="761" width="43.42578125" customWidth="1"/>
    <col min="762" max="762" width="8" customWidth="1"/>
    <col min="765" max="765" width="7.85546875" customWidth="1"/>
    <col min="766" max="767" width="7.7109375" customWidth="1"/>
    <col min="768" max="768" width="7.85546875" customWidth="1"/>
    <col min="1017" max="1017" width="43.42578125" customWidth="1"/>
    <col min="1018" max="1018" width="8" customWidth="1"/>
    <col min="1021" max="1021" width="7.85546875" customWidth="1"/>
    <col min="1022" max="1023" width="7.7109375" customWidth="1"/>
    <col min="1024" max="1024" width="7.85546875" customWidth="1"/>
    <col min="1273" max="1273" width="43.42578125" customWidth="1"/>
    <col min="1274" max="1274" width="8" customWidth="1"/>
    <col min="1277" max="1277" width="7.85546875" customWidth="1"/>
    <col min="1278" max="1279" width="7.7109375" customWidth="1"/>
    <col min="1280" max="1280" width="7.85546875" customWidth="1"/>
    <col min="1529" max="1529" width="43.42578125" customWidth="1"/>
    <col min="1530" max="1530" width="8" customWidth="1"/>
    <col min="1533" max="1533" width="7.85546875" customWidth="1"/>
    <col min="1534" max="1535" width="7.7109375" customWidth="1"/>
    <col min="1536" max="1536" width="7.85546875" customWidth="1"/>
    <col min="1785" max="1785" width="43.42578125" customWidth="1"/>
    <col min="1786" max="1786" width="8" customWidth="1"/>
    <col min="1789" max="1789" width="7.85546875" customWidth="1"/>
    <col min="1790" max="1791" width="7.7109375" customWidth="1"/>
    <col min="1792" max="1792" width="7.85546875" customWidth="1"/>
    <col min="2041" max="2041" width="43.42578125" customWidth="1"/>
    <col min="2042" max="2042" width="8" customWidth="1"/>
    <col min="2045" max="2045" width="7.85546875" customWidth="1"/>
    <col min="2046" max="2047" width="7.7109375" customWidth="1"/>
    <col min="2048" max="2048" width="7.85546875" customWidth="1"/>
    <col min="2297" max="2297" width="43.42578125" customWidth="1"/>
    <col min="2298" max="2298" width="8" customWidth="1"/>
    <col min="2301" max="2301" width="7.85546875" customWidth="1"/>
    <col min="2302" max="2303" width="7.7109375" customWidth="1"/>
    <col min="2304" max="2304" width="7.85546875" customWidth="1"/>
    <col min="2553" max="2553" width="43.42578125" customWidth="1"/>
    <col min="2554" max="2554" width="8" customWidth="1"/>
    <col min="2557" max="2557" width="7.85546875" customWidth="1"/>
    <col min="2558" max="2559" width="7.7109375" customWidth="1"/>
    <col min="2560" max="2560" width="7.85546875" customWidth="1"/>
    <col min="2809" max="2809" width="43.42578125" customWidth="1"/>
    <col min="2810" max="2810" width="8" customWidth="1"/>
    <col min="2813" max="2813" width="7.85546875" customWidth="1"/>
    <col min="2814" max="2815" width="7.7109375" customWidth="1"/>
    <col min="2816" max="2816" width="7.85546875" customWidth="1"/>
    <col min="3065" max="3065" width="43.42578125" customWidth="1"/>
    <col min="3066" max="3066" width="8" customWidth="1"/>
    <col min="3069" max="3069" width="7.85546875" customWidth="1"/>
    <col min="3070" max="3071" width="7.7109375" customWidth="1"/>
    <col min="3072" max="3072" width="7.85546875" customWidth="1"/>
    <col min="3321" max="3321" width="43.42578125" customWidth="1"/>
    <col min="3322" max="3322" width="8" customWidth="1"/>
    <col min="3325" max="3325" width="7.85546875" customWidth="1"/>
    <col min="3326" max="3327" width="7.7109375" customWidth="1"/>
    <col min="3328" max="3328" width="7.85546875" customWidth="1"/>
    <col min="3577" max="3577" width="43.42578125" customWidth="1"/>
    <col min="3578" max="3578" width="8" customWidth="1"/>
    <col min="3581" max="3581" width="7.85546875" customWidth="1"/>
    <col min="3582" max="3583" width="7.7109375" customWidth="1"/>
    <col min="3584" max="3584" width="7.85546875" customWidth="1"/>
    <col min="3833" max="3833" width="43.42578125" customWidth="1"/>
    <col min="3834" max="3834" width="8" customWidth="1"/>
    <col min="3837" max="3837" width="7.85546875" customWidth="1"/>
    <col min="3838" max="3839" width="7.7109375" customWidth="1"/>
    <col min="3840" max="3840" width="7.85546875" customWidth="1"/>
    <col min="4089" max="4089" width="43.42578125" customWidth="1"/>
    <col min="4090" max="4090" width="8" customWidth="1"/>
    <col min="4093" max="4093" width="7.85546875" customWidth="1"/>
    <col min="4094" max="4095" width="7.7109375" customWidth="1"/>
    <col min="4096" max="4096" width="7.85546875" customWidth="1"/>
    <col min="4345" max="4345" width="43.42578125" customWidth="1"/>
    <col min="4346" max="4346" width="8" customWidth="1"/>
    <col min="4349" max="4349" width="7.85546875" customWidth="1"/>
    <col min="4350" max="4351" width="7.7109375" customWidth="1"/>
    <col min="4352" max="4352" width="7.85546875" customWidth="1"/>
    <col min="4601" max="4601" width="43.42578125" customWidth="1"/>
    <col min="4602" max="4602" width="8" customWidth="1"/>
    <col min="4605" max="4605" width="7.85546875" customWidth="1"/>
    <col min="4606" max="4607" width="7.7109375" customWidth="1"/>
    <col min="4608" max="4608" width="7.85546875" customWidth="1"/>
    <col min="4857" max="4857" width="43.42578125" customWidth="1"/>
    <col min="4858" max="4858" width="8" customWidth="1"/>
    <col min="4861" max="4861" width="7.85546875" customWidth="1"/>
    <col min="4862" max="4863" width="7.7109375" customWidth="1"/>
    <col min="4864" max="4864" width="7.85546875" customWidth="1"/>
    <col min="5113" max="5113" width="43.42578125" customWidth="1"/>
    <col min="5114" max="5114" width="8" customWidth="1"/>
    <col min="5117" max="5117" width="7.85546875" customWidth="1"/>
    <col min="5118" max="5119" width="7.7109375" customWidth="1"/>
    <col min="5120" max="5120" width="7.85546875" customWidth="1"/>
    <col min="5369" max="5369" width="43.42578125" customWidth="1"/>
    <col min="5370" max="5370" width="8" customWidth="1"/>
    <col min="5373" max="5373" width="7.85546875" customWidth="1"/>
    <col min="5374" max="5375" width="7.7109375" customWidth="1"/>
    <col min="5376" max="5376" width="7.85546875" customWidth="1"/>
    <col min="5625" max="5625" width="43.42578125" customWidth="1"/>
    <col min="5626" max="5626" width="8" customWidth="1"/>
    <col min="5629" max="5629" width="7.85546875" customWidth="1"/>
    <col min="5630" max="5631" width="7.7109375" customWidth="1"/>
    <col min="5632" max="5632" width="7.85546875" customWidth="1"/>
    <col min="5881" max="5881" width="43.42578125" customWidth="1"/>
    <col min="5882" max="5882" width="8" customWidth="1"/>
    <col min="5885" max="5885" width="7.85546875" customWidth="1"/>
    <col min="5886" max="5887" width="7.7109375" customWidth="1"/>
    <col min="5888" max="5888" width="7.85546875" customWidth="1"/>
    <col min="6137" max="6137" width="43.42578125" customWidth="1"/>
    <col min="6138" max="6138" width="8" customWidth="1"/>
    <col min="6141" max="6141" width="7.85546875" customWidth="1"/>
    <col min="6142" max="6143" width="7.7109375" customWidth="1"/>
    <col min="6144" max="6144" width="7.85546875" customWidth="1"/>
    <col min="6393" max="6393" width="43.42578125" customWidth="1"/>
    <col min="6394" max="6394" width="8" customWidth="1"/>
    <col min="6397" max="6397" width="7.85546875" customWidth="1"/>
    <col min="6398" max="6399" width="7.7109375" customWidth="1"/>
    <col min="6400" max="6400" width="7.85546875" customWidth="1"/>
    <col min="6649" max="6649" width="43.42578125" customWidth="1"/>
    <col min="6650" max="6650" width="8" customWidth="1"/>
    <col min="6653" max="6653" width="7.85546875" customWidth="1"/>
    <col min="6654" max="6655" width="7.7109375" customWidth="1"/>
    <col min="6656" max="6656" width="7.85546875" customWidth="1"/>
    <col min="6905" max="6905" width="43.42578125" customWidth="1"/>
    <col min="6906" max="6906" width="8" customWidth="1"/>
    <col min="6909" max="6909" width="7.85546875" customWidth="1"/>
    <col min="6910" max="6911" width="7.7109375" customWidth="1"/>
    <col min="6912" max="6912" width="7.85546875" customWidth="1"/>
    <col min="7161" max="7161" width="43.42578125" customWidth="1"/>
    <col min="7162" max="7162" width="8" customWidth="1"/>
    <col min="7165" max="7165" width="7.85546875" customWidth="1"/>
    <col min="7166" max="7167" width="7.7109375" customWidth="1"/>
    <col min="7168" max="7168" width="7.85546875" customWidth="1"/>
    <col min="7417" max="7417" width="43.42578125" customWidth="1"/>
    <col min="7418" max="7418" width="8" customWidth="1"/>
    <col min="7421" max="7421" width="7.85546875" customWidth="1"/>
    <col min="7422" max="7423" width="7.7109375" customWidth="1"/>
    <col min="7424" max="7424" width="7.85546875" customWidth="1"/>
    <col min="7673" max="7673" width="43.42578125" customWidth="1"/>
    <col min="7674" max="7674" width="8" customWidth="1"/>
    <col min="7677" max="7677" width="7.85546875" customWidth="1"/>
    <col min="7678" max="7679" width="7.7109375" customWidth="1"/>
    <col min="7680" max="7680" width="7.85546875" customWidth="1"/>
    <col min="7929" max="7929" width="43.42578125" customWidth="1"/>
    <col min="7930" max="7930" width="8" customWidth="1"/>
    <col min="7933" max="7933" width="7.85546875" customWidth="1"/>
    <col min="7934" max="7935" width="7.7109375" customWidth="1"/>
    <col min="7936" max="7936" width="7.85546875" customWidth="1"/>
    <col min="8185" max="8185" width="43.42578125" customWidth="1"/>
    <col min="8186" max="8186" width="8" customWidth="1"/>
    <col min="8189" max="8189" width="7.85546875" customWidth="1"/>
    <col min="8190" max="8191" width="7.7109375" customWidth="1"/>
    <col min="8192" max="8192" width="7.85546875" customWidth="1"/>
    <col min="8441" max="8441" width="43.42578125" customWidth="1"/>
    <col min="8442" max="8442" width="8" customWidth="1"/>
    <col min="8445" max="8445" width="7.85546875" customWidth="1"/>
    <col min="8446" max="8447" width="7.7109375" customWidth="1"/>
    <col min="8448" max="8448" width="7.85546875" customWidth="1"/>
    <col min="8697" max="8697" width="43.42578125" customWidth="1"/>
    <col min="8698" max="8698" width="8" customWidth="1"/>
    <col min="8701" max="8701" width="7.85546875" customWidth="1"/>
    <col min="8702" max="8703" width="7.7109375" customWidth="1"/>
    <col min="8704" max="8704" width="7.85546875" customWidth="1"/>
    <col min="8953" max="8953" width="43.42578125" customWidth="1"/>
    <col min="8954" max="8954" width="8" customWidth="1"/>
    <col min="8957" max="8957" width="7.85546875" customWidth="1"/>
    <col min="8958" max="8959" width="7.7109375" customWidth="1"/>
    <col min="8960" max="8960" width="7.85546875" customWidth="1"/>
    <col min="9209" max="9209" width="43.42578125" customWidth="1"/>
    <col min="9210" max="9210" width="8" customWidth="1"/>
    <col min="9213" max="9213" width="7.85546875" customWidth="1"/>
    <col min="9214" max="9215" width="7.7109375" customWidth="1"/>
    <col min="9216" max="9216" width="7.85546875" customWidth="1"/>
    <col min="9465" max="9465" width="43.42578125" customWidth="1"/>
    <col min="9466" max="9466" width="8" customWidth="1"/>
    <col min="9469" max="9469" width="7.85546875" customWidth="1"/>
    <col min="9470" max="9471" width="7.7109375" customWidth="1"/>
    <col min="9472" max="9472" width="7.85546875" customWidth="1"/>
    <col min="9721" max="9721" width="43.42578125" customWidth="1"/>
    <col min="9722" max="9722" width="8" customWidth="1"/>
    <col min="9725" max="9725" width="7.85546875" customWidth="1"/>
    <col min="9726" max="9727" width="7.7109375" customWidth="1"/>
    <col min="9728" max="9728" width="7.85546875" customWidth="1"/>
    <col min="9977" max="9977" width="43.42578125" customWidth="1"/>
    <col min="9978" max="9978" width="8" customWidth="1"/>
    <col min="9981" max="9981" width="7.85546875" customWidth="1"/>
    <col min="9982" max="9983" width="7.7109375" customWidth="1"/>
    <col min="9984" max="9984" width="7.85546875" customWidth="1"/>
    <col min="10233" max="10233" width="43.42578125" customWidth="1"/>
    <col min="10234" max="10234" width="8" customWidth="1"/>
    <col min="10237" max="10237" width="7.85546875" customWidth="1"/>
    <col min="10238" max="10239" width="7.7109375" customWidth="1"/>
    <col min="10240" max="10240" width="7.85546875" customWidth="1"/>
    <col min="10489" max="10489" width="43.42578125" customWidth="1"/>
    <col min="10490" max="10490" width="8" customWidth="1"/>
    <col min="10493" max="10493" width="7.85546875" customWidth="1"/>
    <col min="10494" max="10495" width="7.7109375" customWidth="1"/>
    <col min="10496" max="10496" width="7.85546875" customWidth="1"/>
    <col min="10745" max="10745" width="43.42578125" customWidth="1"/>
    <col min="10746" max="10746" width="8" customWidth="1"/>
    <col min="10749" max="10749" width="7.85546875" customWidth="1"/>
    <col min="10750" max="10751" width="7.7109375" customWidth="1"/>
    <col min="10752" max="10752" width="7.85546875" customWidth="1"/>
    <col min="11001" max="11001" width="43.42578125" customWidth="1"/>
    <col min="11002" max="11002" width="8" customWidth="1"/>
    <col min="11005" max="11005" width="7.85546875" customWidth="1"/>
    <col min="11006" max="11007" width="7.7109375" customWidth="1"/>
    <col min="11008" max="11008" width="7.85546875" customWidth="1"/>
    <col min="11257" max="11257" width="43.42578125" customWidth="1"/>
    <col min="11258" max="11258" width="8" customWidth="1"/>
    <col min="11261" max="11261" width="7.85546875" customWidth="1"/>
    <col min="11262" max="11263" width="7.7109375" customWidth="1"/>
    <col min="11264" max="11264" width="7.85546875" customWidth="1"/>
    <col min="11513" max="11513" width="43.42578125" customWidth="1"/>
    <col min="11514" max="11514" width="8" customWidth="1"/>
    <col min="11517" max="11517" width="7.85546875" customWidth="1"/>
    <col min="11518" max="11519" width="7.7109375" customWidth="1"/>
    <col min="11520" max="11520" width="7.85546875" customWidth="1"/>
    <col min="11769" max="11769" width="43.42578125" customWidth="1"/>
    <col min="11770" max="11770" width="8" customWidth="1"/>
    <col min="11773" max="11773" width="7.85546875" customWidth="1"/>
    <col min="11774" max="11775" width="7.7109375" customWidth="1"/>
    <col min="11776" max="11776" width="7.85546875" customWidth="1"/>
    <col min="12025" max="12025" width="43.42578125" customWidth="1"/>
    <col min="12026" max="12026" width="8" customWidth="1"/>
    <col min="12029" max="12029" width="7.85546875" customWidth="1"/>
    <col min="12030" max="12031" width="7.7109375" customWidth="1"/>
    <col min="12032" max="12032" width="7.85546875" customWidth="1"/>
    <col min="12281" max="12281" width="43.42578125" customWidth="1"/>
    <col min="12282" max="12282" width="8" customWidth="1"/>
    <col min="12285" max="12285" width="7.85546875" customWidth="1"/>
    <col min="12286" max="12287" width="7.7109375" customWidth="1"/>
    <col min="12288" max="12288" width="7.85546875" customWidth="1"/>
    <col min="12537" max="12537" width="43.42578125" customWidth="1"/>
    <col min="12538" max="12538" width="8" customWidth="1"/>
    <col min="12541" max="12541" width="7.85546875" customWidth="1"/>
    <col min="12542" max="12543" width="7.7109375" customWidth="1"/>
    <col min="12544" max="12544" width="7.85546875" customWidth="1"/>
    <col min="12793" max="12793" width="43.42578125" customWidth="1"/>
    <col min="12794" max="12794" width="8" customWidth="1"/>
    <col min="12797" max="12797" width="7.85546875" customWidth="1"/>
    <col min="12798" max="12799" width="7.7109375" customWidth="1"/>
    <col min="12800" max="12800" width="7.85546875" customWidth="1"/>
    <col min="13049" max="13049" width="43.42578125" customWidth="1"/>
    <col min="13050" max="13050" width="8" customWidth="1"/>
    <col min="13053" max="13053" width="7.85546875" customWidth="1"/>
    <col min="13054" max="13055" width="7.7109375" customWidth="1"/>
    <col min="13056" max="13056" width="7.85546875" customWidth="1"/>
    <col min="13305" max="13305" width="43.42578125" customWidth="1"/>
    <col min="13306" max="13306" width="8" customWidth="1"/>
    <col min="13309" max="13309" width="7.85546875" customWidth="1"/>
    <col min="13310" max="13311" width="7.7109375" customWidth="1"/>
    <col min="13312" max="13312" width="7.85546875" customWidth="1"/>
    <col min="13561" max="13561" width="43.42578125" customWidth="1"/>
    <col min="13562" max="13562" width="8" customWidth="1"/>
    <col min="13565" max="13565" width="7.85546875" customWidth="1"/>
    <col min="13566" max="13567" width="7.7109375" customWidth="1"/>
    <col min="13568" max="13568" width="7.85546875" customWidth="1"/>
    <col min="13817" max="13817" width="43.42578125" customWidth="1"/>
    <col min="13818" max="13818" width="8" customWidth="1"/>
    <col min="13821" max="13821" width="7.85546875" customWidth="1"/>
    <col min="13822" max="13823" width="7.7109375" customWidth="1"/>
    <col min="13824" max="13824" width="7.85546875" customWidth="1"/>
    <col min="14073" max="14073" width="43.42578125" customWidth="1"/>
    <col min="14074" max="14074" width="8" customWidth="1"/>
    <col min="14077" max="14077" width="7.85546875" customWidth="1"/>
    <col min="14078" max="14079" width="7.7109375" customWidth="1"/>
    <col min="14080" max="14080" width="7.85546875" customWidth="1"/>
    <col min="14329" max="14329" width="43.42578125" customWidth="1"/>
    <col min="14330" max="14330" width="8" customWidth="1"/>
    <col min="14333" max="14333" width="7.85546875" customWidth="1"/>
    <col min="14334" max="14335" width="7.7109375" customWidth="1"/>
    <col min="14336" max="14336" width="7.85546875" customWidth="1"/>
    <col min="14585" max="14585" width="43.42578125" customWidth="1"/>
    <col min="14586" max="14586" width="8" customWidth="1"/>
    <col min="14589" max="14589" width="7.85546875" customWidth="1"/>
    <col min="14590" max="14591" width="7.7109375" customWidth="1"/>
    <col min="14592" max="14592" width="7.85546875" customWidth="1"/>
    <col min="14841" max="14841" width="43.42578125" customWidth="1"/>
    <col min="14842" max="14842" width="8" customWidth="1"/>
    <col min="14845" max="14845" width="7.85546875" customWidth="1"/>
    <col min="14846" max="14847" width="7.7109375" customWidth="1"/>
    <col min="14848" max="14848" width="7.85546875" customWidth="1"/>
    <col min="15097" max="15097" width="43.42578125" customWidth="1"/>
    <col min="15098" max="15098" width="8" customWidth="1"/>
    <col min="15101" max="15101" width="7.85546875" customWidth="1"/>
    <col min="15102" max="15103" width="7.7109375" customWidth="1"/>
    <col min="15104" max="15104" width="7.85546875" customWidth="1"/>
    <col min="15353" max="15353" width="43.42578125" customWidth="1"/>
    <col min="15354" max="15354" width="8" customWidth="1"/>
    <col min="15357" max="15357" width="7.85546875" customWidth="1"/>
    <col min="15358" max="15359" width="7.7109375" customWidth="1"/>
    <col min="15360" max="15360" width="7.85546875" customWidth="1"/>
    <col min="15609" max="15609" width="43.42578125" customWidth="1"/>
    <col min="15610" max="15610" width="8" customWidth="1"/>
    <col min="15613" max="15613" width="7.85546875" customWidth="1"/>
    <col min="15614" max="15615" width="7.7109375" customWidth="1"/>
    <col min="15616" max="15616" width="7.85546875" customWidth="1"/>
    <col min="15865" max="15865" width="43.42578125" customWidth="1"/>
    <col min="15866" max="15866" width="8" customWidth="1"/>
    <col min="15869" max="15869" width="7.85546875" customWidth="1"/>
    <col min="15870" max="15871" width="7.7109375" customWidth="1"/>
    <col min="15872" max="15872" width="7.85546875" customWidth="1"/>
    <col min="16121" max="16121" width="43.42578125" customWidth="1"/>
    <col min="16122" max="16122" width="8" customWidth="1"/>
    <col min="16125" max="16125" width="7.85546875" customWidth="1"/>
    <col min="16126" max="16127" width="7.7109375" customWidth="1"/>
    <col min="16128" max="16128" width="7.85546875" customWidth="1"/>
  </cols>
  <sheetData>
    <row r="1" spans="1:13" ht="15.75" x14ac:dyDescent="0.25">
      <c r="A1" s="4"/>
      <c r="B1" s="18" t="s">
        <v>87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</row>
    <row r="2" spans="1:13" x14ac:dyDescent="0.25">
      <c r="A2" s="4" t="s">
        <v>2</v>
      </c>
      <c r="B2" s="4"/>
      <c r="C2" s="5" t="s">
        <v>3</v>
      </c>
      <c r="D2" s="5" t="s">
        <v>3</v>
      </c>
      <c r="E2" s="5" t="s">
        <v>4</v>
      </c>
      <c r="F2" s="118" t="s">
        <v>5</v>
      </c>
      <c r="G2" s="5" t="s">
        <v>6</v>
      </c>
      <c r="H2" s="5" t="s">
        <v>4</v>
      </c>
      <c r="I2" s="5" t="s">
        <v>7</v>
      </c>
      <c r="J2" s="5" t="s">
        <v>8</v>
      </c>
      <c r="K2" s="5" t="s">
        <v>9</v>
      </c>
      <c r="L2" s="5" t="s">
        <v>507</v>
      </c>
      <c r="M2" s="91" t="s">
        <v>508</v>
      </c>
    </row>
    <row r="3" spans="1:13" x14ac:dyDescent="0.25">
      <c r="A3" s="4" t="s">
        <v>10</v>
      </c>
      <c r="B3" s="4"/>
      <c r="C3" s="5">
        <v>2011</v>
      </c>
      <c r="D3" s="6">
        <v>2012</v>
      </c>
      <c r="E3" s="6">
        <v>2013</v>
      </c>
      <c r="F3" s="120"/>
      <c r="G3" s="5"/>
      <c r="H3" s="6">
        <v>2014</v>
      </c>
      <c r="I3" s="6">
        <v>2014</v>
      </c>
      <c r="J3" s="6">
        <v>2014</v>
      </c>
      <c r="K3" s="6">
        <v>2014</v>
      </c>
      <c r="L3" s="6">
        <v>2014</v>
      </c>
      <c r="M3" s="91" t="s">
        <v>509</v>
      </c>
    </row>
    <row r="4" spans="1:13" x14ac:dyDescent="0.25">
      <c r="A4" s="4"/>
      <c r="B4" s="4"/>
      <c r="C4" s="5" t="s">
        <v>11</v>
      </c>
      <c r="D4" s="5" t="s">
        <v>11</v>
      </c>
      <c r="E4" s="6" t="s">
        <v>11</v>
      </c>
      <c r="F4" s="5" t="s">
        <v>11</v>
      </c>
      <c r="G4" s="5"/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3"/>
    </row>
    <row r="5" spans="1:13" x14ac:dyDescent="0.25">
      <c r="A5" s="4"/>
      <c r="B5" s="4"/>
      <c r="C5" s="5"/>
      <c r="D5" s="5"/>
      <c r="E5" s="5"/>
      <c r="F5" s="5"/>
      <c r="G5" s="5"/>
      <c r="H5" s="3"/>
      <c r="I5" s="3"/>
      <c r="J5" s="3"/>
      <c r="K5" s="3"/>
      <c r="L5" s="3"/>
      <c r="M5" s="3"/>
    </row>
    <row r="6" spans="1:13" x14ac:dyDescent="0.25">
      <c r="A6" s="4"/>
      <c r="B6" s="7" t="s">
        <v>88</v>
      </c>
      <c r="C6" s="19">
        <f t="shared" ref="C6" si="0">C9</f>
        <v>0</v>
      </c>
      <c r="D6" s="20">
        <f>D9</f>
        <v>0</v>
      </c>
      <c r="E6" s="19">
        <f>E9</f>
        <v>3550</v>
      </c>
      <c r="F6" s="20">
        <f>F9</f>
        <v>3549.52</v>
      </c>
      <c r="G6" s="113"/>
      <c r="H6" s="19">
        <f t="shared" ref="H6:K6" si="1">H9</f>
        <v>72256</v>
      </c>
      <c r="I6" s="19">
        <f t="shared" si="1"/>
        <v>77918</v>
      </c>
      <c r="J6" s="19">
        <f t="shared" si="1"/>
        <v>77918</v>
      </c>
      <c r="K6" s="19">
        <f t="shared" si="1"/>
        <v>77918</v>
      </c>
      <c r="L6" s="20">
        <f t="shared" ref="L6" si="2">L9</f>
        <v>11060.79</v>
      </c>
      <c r="M6" s="112">
        <f>L6/K6*100</f>
        <v>14.195423393824278</v>
      </c>
    </row>
    <row r="7" spans="1:13" x14ac:dyDescent="0.25">
      <c r="A7" s="4"/>
      <c r="B7" s="4"/>
      <c r="C7" s="8"/>
      <c r="D7" s="9"/>
      <c r="E7" s="8"/>
      <c r="F7" s="9"/>
      <c r="G7" s="10"/>
      <c r="H7" s="8"/>
      <c r="I7" s="8"/>
      <c r="J7" s="8"/>
      <c r="K7" s="8"/>
      <c r="L7" s="9"/>
      <c r="M7" s="92"/>
    </row>
    <row r="8" spans="1:13" x14ac:dyDescent="0.25">
      <c r="A8" s="4"/>
      <c r="B8" s="4"/>
      <c r="C8" s="8"/>
      <c r="D8" s="9"/>
      <c r="E8" s="8"/>
      <c r="F8" s="9"/>
      <c r="G8" s="10"/>
      <c r="H8" s="8"/>
      <c r="I8" s="8"/>
      <c r="J8" s="8"/>
      <c r="K8" s="8"/>
      <c r="L8" s="9"/>
      <c r="M8" s="92"/>
    </row>
    <row r="9" spans="1:13" x14ac:dyDescent="0.25">
      <c r="A9" s="4"/>
      <c r="B9" s="4" t="s">
        <v>89</v>
      </c>
      <c r="C9" s="8">
        <f t="shared" ref="C9" si="3">C10</f>
        <v>0</v>
      </c>
      <c r="D9" s="9">
        <f>D10</f>
        <v>0</v>
      </c>
      <c r="E9" s="8">
        <f>E10</f>
        <v>3550</v>
      </c>
      <c r="F9" s="9">
        <f>F10</f>
        <v>3549.52</v>
      </c>
      <c r="G9" s="10"/>
      <c r="H9" s="8">
        <f t="shared" ref="H9:L9" si="4">H10</f>
        <v>72256</v>
      </c>
      <c r="I9" s="8">
        <f t="shared" si="4"/>
        <v>77918</v>
      </c>
      <c r="J9" s="8">
        <f t="shared" si="4"/>
        <v>77918</v>
      </c>
      <c r="K9" s="8">
        <f t="shared" si="4"/>
        <v>77918</v>
      </c>
      <c r="L9" s="9">
        <f t="shared" si="4"/>
        <v>11060.79</v>
      </c>
      <c r="M9" s="114">
        <f t="shared" ref="M9:M13" si="5">L9/K9*100</f>
        <v>14.195423393824278</v>
      </c>
    </row>
    <row r="10" spans="1:13" x14ac:dyDescent="0.25">
      <c r="A10" s="4"/>
      <c r="B10" s="4" t="s">
        <v>90</v>
      </c>
      <c r="C10" s="8">
        <f t="shared" ref="C10" si="6">SUM(C11:C12)</f>
        <v>0</v>
      </c>
      <c r="D10" s="9">
        <f>SUM(D11:D12)</f>
        <v>0</v>
      </c>
      <c r="E10" s="8">
        <f>SUM(E11:E12)</f>
        <v>3550</v>
      </c>
      <c r="F10" s="9">
        <f>SUM(F11:F12)</f>
        <v>3549.52</v>
      </c>
      <c r="G10" s="10"/>
      <c r="H10" s="8">
        <f t="shared" ref="H10:K10" si="7">SUM(H11:H12)</f>
        <v>72256</v>
      </c>
      <c r="I10" s="8">
        <f t="shared" si="7"/>
        <v>77918</v>
      </c>
      <c r="J10" s="8">
        <f t="shared" si="7"/>
        <v>77918</v>
      </c>
      <c r="K10" s="8">
        <f t="shared" si="7"/>
        <v>77918</v>
      </c>
      <c r="L10" s="9">
        <f t="shared" ref="L10" si="8">SUM(L11:L12)</f>
        <v>11060.79</v>
      </c>
      <c r="M10" s="114">
        <f t="shared" si="5"/>
        <v>14.195423393824278</v>
      </c>
    </row>
    <row r="11" spans="1:13" x14ac:dyDescent="0.25">
      <c r="A11" s="4"/>
      <c r="B11" s="4" t="s">
        <v>91</v>
      </c>
      <c r="C11" s="8">
        <v>0</v>
      </c>
      <c r="D11" s="9">
        <v>0</v>
      </c>
      <c r="E11" s="8">
        <v>3550</v>
      </c>
      <c r="F11" s="9">
        <v>3549.52</v>
      </c>
      <c r="G11" s="10"/>
      <c r="H11" s="11">
        <v>2000</v>
      </c>
      <c r="I11" s="11">
        <v>11061</v>
      </c>
      <c r="J11" s="11">
        <v>11061</v>
      </c>
      <c r="K11" s="11">
        <v>11061</v>
      </c>
      <c r="L11" s="31">
        <v>11060.79</v>
      </c>
      <c r="M11" s="114">
        <f t="shared" si="5"/>
        <v>99.998101437483058</v>
      </c>
    </row>
    <row r="12" spans="1:13" x14ac:dyDescent="0.25">
      <c r="A12" s="4"/>
      <c r="B12" s="4" t="s">
        <v>92</v>
      </c>
      <c r="C12" s="8">
        <f t="shared" ref="C12" si="9">C13</f>
        <v>0</v>
      </c>
      <c r="D12" s="9">
        <f>D13</f>
        <v>0</v>
      </c>
      <c r="E12" s="8">
        <f>E13</f>
        <v>0</v>
      </c>
      <c r="F12" s="9">
        <f>F13</f>
        <v>0</v>
      </c>
      <c r="G12" s="10"/>
      <c r="H12" s="8">
        <f t="shared" ref="H12:L12" si="10">H13</f>
        <v>70256</v>
      </c>
      <c r="I12" s="8">
        <f t="shared" si="10"/>
        <v>66857</v>
      </c>
      <c r="J12" s="8">
        <f t="shared" si="10"/>
        <v>66857</v>
      </c>
      <c r="K12" s="8">
        <f t="shared" si="10"/>
        <v>66857</v>
      </c>
      <c r="L12" s="9">
        <f t="shared" si="10"/>
        <v>0</v>
      </c>
      <c r="M12" s="114">
        <f t="shared" si="5"/>
        <v>0</v>
      </c>
    </row>
    <row r="13" spans="1:13" x14ac:dyDescent="0.25">
      <c r="A13" s="3"/>
      <c r="B13" s="4" t="s">
        <v>93</v>
      </c>
      <c r="C13" s="8">
        <v>0</v>
      </c>
      <c r="D13" s="9">
        <v>0</v>
      </c>
      <c r="E13" s="8">
        <v>0</v>
      </c>
      <c r="F13" s="9">
        <v>0</v>
      </c>
      <c r="G13" s="10"/>
      <c r="H13" s="8">
        <v>70256</v>
      </c>
      <c r="I13" s="8">
        <v>66857</v>
      </c>
      <c r="J13" s="8">
        <v>66857</v>
      </c>
      <c r="K13" s="8">
        <v>66857</v>
      </c>
      <c r="L13" s="9">
        <v>0</v>
      </c>
      <c r="M13" s="114">
        <f t="shared" si="5"/>
        <v>0</v>
      </c>
    </row>
  </sheetData>
  <sheetProtection password="C7EA" sheet="1" objects="1" scenarios="1"/>
  <mergeCells count="1">
    <mergeCell ref="F2:F3"/>
  </mergeCells>
  <pageMargins left="0.7" right="0.7" top="0.75" bottom="0.75" header="0.3" footer="0.3"/>
  <pageSetup paperSize="9" scale="91" fitToHeight="0" orientation="landscape" verticalDpi="0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6"/>
  <sheetViews>
    <sheetView view="pageLayout" zoomScaleNormal="100" workbookViewId="0">
      <selection activeCell="D340" sqref="D340"/>
    </sheetView>
  </sheetViews>
  <sheetFormatPr defaultRowHeight="15" x14ac:dyDescent="0.25"/>
  <cols>
    <col min="1" max="1" width="7.140625" customWidth="1"/>
    <col min="2" max="2" width="45.140625" customWidth="1"/>
    <col min="3" max="3" width="9" customWidth="1"/>
    <col min="4" max="4" width="10.140625" customWidth="1"/>
    <col min="5" max="5" width="8.7109375" customWidth="1"/>
    <col min="6" max="6" width="10.140625" bestFit="1" customWidth="1"/>
    <col min="7" max="7" width="5.7109375" customWidth="1"/>
    <col min="8" max="8" width="8.28515625" customWidth="1"/>
    <col min="9" max="9" width="8.7109375" customWidth="1"/>
    <col min="10" max="10" width="8.140625" customWidth="1"/>
    <col min="11" max="11" width="8.5703125" customWidth="1"/>
    <col min="12" max="12" width="10.7109375" customWidth="1"/>
    <col min="13" max="13" width="7.85546875" customWidth="1"/>
    <col min="249" max="249" width="50.28515625" customWidth="1"/>
    <col min="250" max="250" width="9.7109375" bestFit="1" customWidth="1"/>
    <col min="505" max="505" width="50.28515625" customWidth="1"/>
    <col min="506" max="506" width="9.7109375" bestFit="1" customWidth="1"/>
    <col min="761" max="761" width="50.28515625" customWidth="1"/>
    <col min="762" max="762" width="9.7109375" bestFit="1" customWidth="1"/>
    <col min="1017" max="1017" width="50.28515625" customWidth="1"/>
    <col min="1018" max="1018" width="9.7109375" bestFit="1" customWidth="1"/>
    <col min="1273" max="1273" width="50.28515625" customWidth="1"/>
    <col min="1274" max="1274" width="9.7109375" bestFit="1" customWidth="1"/>
    <col min="1529" max="1529" width="50.28515625" customWidth="1"/>
    <col min="1530" max="1530" width="9.7109375" bestFit="1" customWidth="1"/>
    <col min="1785" max="1785" width="50.28515625" customWidth="1"/>
    <col min="1786" max="1786" width="9.7109375" bestFit="1" customWidth="1"/>
    <col min="2041" max="2041" width="50.28515625" customWidth="1"/>
    <col min="2042" max="2042" width="9.7109375" bestFit="1" customWidth="1"/>
    <col min="2297" max="2297" width="50.28515625" customWidth="1"/>
    <col min="2298" max="2298" width="9.7109375" bestFit="1" customWidth="1"/>
    <col min="2553" max="2553" width="50.28515625" customWidth="1"/>
    <col min="2554" max="2554" width="9.7109375" bestFit="1" customWidth="1"/>
    <col min="2809" max="2809" width="50.28515625" customWidth="1"/>
    <col min="2810" max="2810" width="9.7109375" bestFit="1" customWidth="1"/>
    <col min="3065" max="3065" width="50.28515625" customWidth="1"/>
    <col min="3066" max="3066" width="9.7109375" bestFit="1" customWidth="1"/>
    <col min="3321" max="3321" width="50.28515625" customWidth="1"/>
    <col min="3322" max="3322" width="9.7109375" bestFit="1" customWidth="1"/>
    <col min="3577" max="3577" width="50.28515625" customWidth="1"/>
    <col min="3578" max="3578" width="9.7109375" bestFit="1" customWidth="1"/>
    <col min="3833" max="3833" width="50.28515625" customWidth="1"/>
    <col min="3834" max="3834" width="9.7109375" bestFit="1" customWidth="1"/>
    <col min="4089" max="4089" width="50.28515625" customWidth="1"/>
    <col min="4090" max="4090" width="9.7109375" bestFit="1" customWidth="1"/>
    <col min="4345" max="4345" width="50.28515625" customWidth="1"/>
    <col min="4346" max="4346" width="9.7109375" bestFit="1" customWidth="1"/>
    <col min="4601" max="4601" width="50.28515625" customWidth="1"/>
    <col min="4602" max="4602" width="9.7109375" bestFit="1" customWidth="1"/>
    <col min="4857" max="4857" width="50.28515625" customWidth="1"/>
    <col min="4858" max="4858" width="9.7109375" bestFit="1" customWidth="1"/>
    <col min="5113" max="5113" width="50.28515625" customWidth="1"/>
    <col min="5114" max="5114" width="9.7109375" bestFit="1" customWidth="1"/>
    <col min="5369" max="5369" width="50.28515625" customWidth="1"/>
    <col min="5370" max="5370" width="9.7109375" bestFit="1" customWidth="1"/>
    <col min="5625" max="5625" width="50.28515625" customWidth="1"/>
    <col min="5626" max="5626" width="9.7109375" bestFit="1" customWidth="1"/>
    <col min="5881" max="5881" width="50.28515625" customWidth="1"/>
    <col min="5882" max="5882" width="9.7109375" bestFit="1" customWidth="1"/>
    <col min="6137" max="6137" width="50.28515625" customWidth="1"/>
    <col min="6138" max="6138" width="9.7109375" bestFit="1" customWidth="1"/>
    <col min="6393" max="6393" width="50.28515625" customWidth="1"/>
    <col min="6394" max="6394" width="9.7109375" bestFit="1" customWidth="1"/>
    <col min="6649" max="6649" width="50.28515625" customWidth="1"/>
    <col min="6650" max="6650" width="9.7109375" bestFit="1" customWidth="1"/>
    <col min="6905" max="6905" width="50.28515625" customWidth="1"/>
    <col min="6906" max="6906" width="9.7109375" bestFit="1" customWidth="1"/>
    <col min="7161" max="7161" width="50.28515625" customWidth="1"/>
    <col min="7162" max="7162" width="9.7109375" bestFit="1" customWidth="1"/>
    <col min="7417" max="7417" width="50.28515625" customWidth="1"/>
    <col min="7418" max="7418" width="9.7109375" bestFit="1" customWidth="1"/>
    <col min="7673" max="7673" width="50.28515625" customWidth="1"/>
    <col min="7674" max="7674" width="9.7109375" bestFit="1" customWidth="1"/>
    <col min="7929" max="7929" width="50.28515625" customWidth="1"/>
    <col min="7930" max="7930" width="9.7109375" bestFit="1" customWidth="1"/>
    <col min="8185" max="8185" width="50.28515625" customWidth="1"/>
    <col min="8186" max="8186" width="9.7109375" bestFit="1" customWidth="1"/>
    <col min="8441" max="8441" width="50.28515625" customWidth="1"/>
    <col min="8442" max="8442" width="9.7109375" bestFit="1" customWidth="1"/>
    <col min="8697" max="8697" width="50.28515625" customWidth="1"/>
    <col min="8698" max="8698" width="9.7109375" bestFit="1" customWidth="1"/>
    <col min="8953" max="8953" width="50.28515625" customWidth="1"/>
    <col min="8954" max="8954" width="9.7109375" bestFit="1" customWidth="1"/>
    <col min="9209" max="9209" width="50.28515625" customWidth="1"/>
    <col min="9210" max="9210" width="9.7109375" bestFit="1" customWidth="1"/>
    <col min="9465" max="9465" width="50.28515625" customWidth="1"/>
    <col min="9466" max="9466" width="9.7109375" bestFit="1" customWidth="1"/>
    <col min="9721" max="9721" width="50.28515625" customWidth="1"/>
    <col min="9722" max="9722" width="9.7109375" bestFit="1" customWidth="1"/>
    <col min="9977" max="9977" width="50.28515625" customWidth="1"/>
    <col min="9978" max="9978" width="9.7109375" bestFit="1" customWidth="1"/>
    <col min="10233" max="10233" width="50.28515625" customWidth="1"/>
    <col min="10234" max="10234" width="9.7109375" bestFit="1" customWidth="1"/>
    <col min="10489" max="10489" width="50.28515625" customWidth="1"/>
    <col min="10490" max="10490" width="9.7109375" bestFit="1" customWidth="1"/>
    <col min="10745" max="10745" width="50.28515625" customWidth="1"/>
    <col min="10746" max="10746" width="9.7109375" bestFit="1" customWidth="1"/>
    <col min="11001" max="11001" width="50.28515625" customWidth="1"/>
    <col min="11002" max="11002" width="9.7109375" bestFit="1" customWidth="1"/>
    <col min="11257" max="11257" width="50.28515625" customWidth="1"/>
    <col min="11258" max="11258" width="9.7109375" bestFit="1" customWidth="1"/>
    <col min="11513" max="11513" width="50.28515625" customWidth="1"/>
    <col min="11514" max="11514" width="9.7109375" bestFit="1" customWidth="1"/>
    <col min="11769" max="11769" width="50.28515625" customWidth="1"/>
    <col min="11770" max="11770" width="9.7109375" bestFit="1" customWidth="1"/>
    <col min="12025" max="12025" width="50.28515625" customWidth="1"/>
    <col min="12026" max="12026" width="9.7109375" bestFit="1" customWidth="1"/>
    <col min="12281" max="12281" width="50.28515625" customWidth="1"/>
    <col min="12282" max="12282" width="9.7109375" bestFit="1" customWidth="1"/>
    <col min="12537" max="12537" width="50.28515625" customWidth="1"/>
    <col min="12538" max="12538" width="9.7109375" bestFit="1" customWidth="1"/>
    <col min="12793" max="12793" width="50.28515625" customWidth="1"/>
    <col min="12794" max="12794" width="9.7109375" bestFit="1" customWidth="1"/>
    <col min="13049" max="13049" width="50.28515625" customWidth="1"/>
    <col min="13050" max="13050" width="9.7109375" bestFit="1" customWidth="1"/>
    <col min="13305" max="13305" width="50.28515625" customWidth="1"/>
    <col min="13306" max="13306" width="9.7109375" bestFit="1" customWidth="1"/>
    <col min="13561" max="13561" width="50.28515625" customWidth="1"/>
    <col min="13562" max="13562" width="9.7109375" bestFit="1" customWidth="1"/>
    <col min="13817" max="13817" width="50.28515625" customWidth="1"/>
    <col min="13818" max="13818" width="9.7109375" bestFit="1" customWidth="1"/>
    <col min="14073" max="14073" width="50.28515625" customWidth="1"/>
    <col min="14074" max="14074" width="9.7109375" bestFit="1" customWidth="1"/>
    <col min="14329" max="14329" width="50.28515625" customWidth="1"/>
    <col min="14330" max="14330" width="9.7109375" bestFit="1" customWidth="1"/>
    <col min="14585" max="14585" width="50.28515625" customWidth="1"/>
    <col min="14586" max="14586" width="9.7109375" bestFit="1" customWidth="1"/>
    <col min="14841" max="14841" width="50.28515625" customWidth="1"/>
    <col min="14842" max="14842" width="9.7109375" bestFit="1" customWidth="1"/>
    <col min="15097" max="15097" width="50.28515625" customWidth="1"/>
    <col min="15098" max="15098" width="9.7109375" bestFit="1" customWidth="1"/>
    <col min="15353" max="15353" width="50.28515625" customWidth="1"/>
    <col min="15354" max="15354" width="9.7109375" bestFit="1" customWidth="1"/>
    <col min="15609" max="15609" width="50.28515625" customWidth="1"/>
    <col min="15610" max="15610" width="9.7109375" bestFit="1" customWidth="1"/>
    <col min="15865" max="15865" width="50.28515625" customWidth="1"/>
    <col min="15866" max="15866" width="9.7109375" bestFit="1" customWidth="1"/>
    <col min="16121" max="16121" width="50.28515625" customWidth="1"/>
    <col min="16122" max="16122" width="9.7109375" bestFit="1" customWidth="1"/>
  </cols>
  <sheetData>
    <row r="1" spans="1:13" x14ac:dyDescent="0.25">
      <c r="A1" s="3"/>
      <c r="B1" s="1" t="s">
        <v>94</v>
      </c>
      <c r="C1" s="5" t="s">
        <v>3</v>
      </c>
      <c r="D1" s="5" t="s">
        <v>3</v>
      </c>
      <c r="E1" s="5" t="s">
        <v>4</v>
      </c>
      <c r="F1" s="118" t="s">
        <v>5</v>
      </c>
      <c r="G1" s="5"/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6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6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6" t="s">
        <v>11</v>
      </c>
      <c r="M3" s="3"/>
    </row>
    <row r="4" spans="1:13" x14ac:dyDescent="0.25">
      <c r="A4" s="3"/>
      <c r="B4" s="1" t="s">
        <v>95</v>
      </c>
      <c r="C4" s="19">
        <f>SUM(C15+C85+C141+C161+C199+C237+C275+C312)</f>
        <v>451297</v>
      </c>
      <c r="D4" s="20">
        <f>SUM(D15+D85+D141+D161+D199+D237+D275+D312)</f>
        <v>438505.21999999991</v>
      </c>
      <c r="E4" s="19">
        <f>SUM(E15+E85+E141+E161+E199+E237+E275+E312)</f>
        <v>481878</v>
      </c>
      <c r="F4" s="20">
        <f>SUM(F15+F85+F141+F161+F199+F237+F275+F312)</f>
        <v>449858.03999999992</v>
      </c>
      <c r="G4" s="19"/>
      <c r="H4" s="19">
        <f>SUM(H15+H85+H141+H161+H199+H237+H275+H312)</f>
        <v>495207</v>
      </c>
      <c r="I4" s="19">
        <f>SUM(I15+I85+I141+I161+I199+I237+I275+I312)</f>
        <v>488026</v>
      </c>
      <c r="J4" s="19">
        <f>SUM(J15+J85+J141+J161+J199+J237+J275+J312)</f>
        <v>488758</v>
      </c>
      <c r="K4" s="19">
        <f>SUM(K15+K85+K141+K161+K199+K237+K275+K312)</f>
        <v>489135</v>
      </c>
      <c r="L4" s="20">
        <f>SUM(L15+L85+L141+L161+L199+L237+L275+L312)</f>
        <v>460823.72000000009</v>
      </c>
      <c r="M4" s="112">
        <f>L4/K4*100</f>
        <v>94.211970110501213</v>
      </c>
    </row>
    <row r="5" spans="1:13" x14ac:dyDescent="0.25">
      <c r="A5" s="3"/>
      <c r="B5" s="1" t="s">
        <v>96</v>
      </c>
      <c r="C5" s="1">
        <v>0</v>
      </c>
      <c r="D5" s="20">
        <v>0</v>
      </c>
      <c r="E5" s="1">
        <v>0</v>
      </c>
      <c r="F5" s="20">
        <v>0</v>
      </c>
      <c r="G5" s="1"/>
      <c r="H5" s="1">
        <v>0</v>
      </c>
      <c r="I5" s="1">
        <v>0</v>
      </c>
      <c r="J5" s="1">
        <v>0</v>
      </c>
      <c r="K5" s="1">
        <v>0</v>
      </c>
      <c r="L5" s="20">
        <v>0</v>
      </c>
      <c r="M5" s="92" t="s">
        <v>517</v>
      </c>
    </row>
    <row r="6" spans="1:13" x14ac:dyDescent="0.25">
      <c r="A6" s="3"/>
      <c r="B6" s="3"/>
      <c r="C6" s="1"/>
      <c r="D6" s="1"/>
      <c r="E6" s="1"/>
      <c r="F6" s="1"/>
      <c r="G6" s="1"/>
      <c r="H6" s="3"/>
      <c r="I6" s="3"/>
      <c r="J6" s="3"/>
      <c r="K6" s="3"/>
      <c r="L6" s="3"/>
      <c r="M6" s="3"/>
    </row>
    <row r="7" spans="1:13" x14ac:dyDescent="0.25">
      <c r="A7" s="4"/>
      <c r="B7" s="4" t="s">
        <v>94</v>
      </c>
      <c r="C7" s="7"/>
      <c r="D7" s="7"/>
      <c r="E7" s="7"/>
      <c r="F7" s="7"/>
      <c r="G7" s="7"/>
      <c r="H7" s="3"/>
      <c r="I7" s="3"/>
      <c r="J7" s="3"/>
      <c r="K7" s="3"/>
      <c r="L7" s="3"/>
      <c r="M7" s="3"/>
    </row>
    <row r="8" spans="1:13" x14ac:dyDescent="0.25">
      <c r="A8" s="4"/>
      <c r="B8" s="4" t="s">
        <v>97</v>
      </c>
      <c r="C8" s="7"/>
      <c r="D8" s="7"/>
      <c r="E8" s="7"/>
      <c r="F8" s="7"/>
      <c r="G8" s="7"/>
      <c r="H8" s="3"/>
      <c r="I8" s="3"/>
      <c r="J8" s="3"/>
      <c r="K8" s="3"/>
      <c r="L8" s="3"/>
      <c r="M8" s="3"/>
    </row>
    <row r="9" spans="1:13" x14ac:dyDescent="0.25">
      <c r="A9" s="4"/>
      <c r="B9" s="4" t="s">
        <v>98</v>
      </c>
      <c r="C9" s="7"/>
      <c r="D9" s="7"/>
      <c r="E9" s="7"/>
      <c r="F9" s="7"/>
      <c r="G9" s="7"/>
      <c r="H9" s="3"/>
      <c r="I9" s="3"/>
      <c r="J9" s="3"/>
      <c r="K9" s="3"/>
      <c r="L9" s="3"/>
      <c r="M9" s="3"/>
    </row>
    <row r="10" spans="1:13" x14ac:dyDescent="0.25">
      <c r="A10" s="4"/>
      <c r="B10" s="4"/>
      <c r="C10" s="7"/>
      <c r="D10" s="7"/>
      <c r="E10" s="7"/>
      <c r="F10" s="7"/>
      <c r="G10" s="7"/>
      <c r="H10" s="3"/>
      <c r="I10" s="3"/>
      <c r="J10" s="3"/>
      <c r="K10" s="3"/>
      <c r="L10" s="3"/>
      <c r="M10" s="3"/>
    </row>
    <row r="11" spans="1:13" x14ac:dyDescent="0.25">
      <c r="A11" s="4" t="s">
        <v>99</v>
      </c>
      <c r="B11" s="4"/>
      <c r="C11" s="5" t="s">
        <v>3</v>
      </c>
      <c r="D11" s="5" t="s">
        <v>3</v>
      </c>
      <c r="E11" s="5" t="s">
        <v>4</v>
      </c>
      <c r="F11" s="118" t="s">
        <v>5</v>
      </c>
      <c r="G11" s="21"/>
      <c r="H11" s="5" t="s">
        <v>4</v>
      </c>
      <c r="I11" s="5" t="s">
        <v>7</v>
      </c>
      <c r="J11" s="5" t="s">
        <v>8</v>
      </c>
      <c r="K11" s="5" t="s">
        <v>9</v>
      </c>
      <c r="L11" s="5" t="s">
        <v>507</v>
      </c>
      <c r="M11" s="91" t="s">
        <v>508</v>
      </c>
    </row>
    <row r="12" spans="1:13" x14ac:dyDescent="0.25">
      <c r="A12" s="22" t="s">
        <v>100</v>
      </c>
      <c r="B12" s="4"/>
      <c r="C12" s="6">
        <v>2011</v>
      </c>
      <c r="D12" s="5">
        <v>2012</v>
      </c>
      <c r="E12" s="6">
        <v>2013</v>
      </c>
      <c r="F12" s="120"/>
      <c r="G12" s="23"/>
      <c r="H12" s="6">
        <v>2014</v>
      </c>
      <c r="I12" s="6">
        <v>2014</v>
      </c>
      <c r="J12" s="6">
        <v>2014</v>
      </c>
      <c r="K12" s="6">
        <v>2014</v>
      </c>
      <c r="L12" s="6">
        <v>2014</v>
      </c>
      <c r="M12" s="91" t="s">
        <v>509</v>
      </c>
    </row>
    <row r="13" spans="1:13" x14ac:dyDescent="0.25">
      <c r="A13" s="4" t="s">
        <v>101</v>
      </c>
      <c r="B13" s="4"/>
      <c r="C13" s="5" t="s">
        <v>11</v>
      </c>
      <c r="D13" s="5" t="s">
        <v>11</v>
      </c>
      <c r="E13" s="6" t="s">
        <v>11</v>
      </c>
      <c r="F13" s="5" t="s">
        <v>11</v>
      </c>
      <c r="G13" s="21"/>
      <c r="H13" s="6" t="s">
        <v>11</v>
      </c>
      <c r="I13" s="6" t="s">
        <v>11</v>
      </c>
      <c r="J13" s="6" t="s">
        <v>11</v>
      </c>
      <c r="K13" s="6" t="s">
        <v>11</v>
      </c>
      <c r="L13" s="6" t="s">
        <v>11</v>
      </c>
      <c r="M13" s="3"/>
    </row>
    <row r="14" spans="1:13" x14ac:dyDescent="0.25">
      <c r="A14" s="4"/>
      <c r="B14" s="4"/>
      <c r="C14" s="7"/>
      <c r="D14" s="7"/>
      <c r="E14" s="7"/>
      <c r="F14" s="7"/>
      <c r="G14" s="7"/>
      <c r="H14" s="3"/>
      <c r="I14" s="3"/>
      <c r="J14" s="3"/>
      <c r="K14" s="3"/>
      <c r="L14" s="3"/>
      <c r="M14" s="3"/>
    </row>
    <row r="15" spans="1:13" x14ac:dyDescent="0.25">
      <c r="A15" s="4"/>
      <c r="B15" s="4" t="s">
        <v>102</v>
      </c>
      <c r="C15" s="8">
        <f>C16+C19+C30+C40</f>
        <v>42279</v>
      </c>
      <c r="D15" s="9">
        <f>D16+D19+D30+D40</f>
        <v>42144.689999999995</v>
      </c>
      <c r="E15" s="8">
        <f t="shared" ref="E15" si="0">E16+E19+E30+E40</f>
        <v>47063</v>
      </c>
      <c r="F15" s="9">
        <f>F16+F19+F30+F40</f>
        <v>43076.509999999995</v>
      </c>
      <c r="G15" s="8"/>
      <c r="H15" s="8">
        <f t="shared" ref="H15:K15" si="1">H16+H19+H30+H40</f>
        <v>47196</v>
      </c>
      <c r="I15" s="8">
        <f t="shared" si="1"/>
        <v>44067</v>
      </c>
      <c r="J15" s="8">
        <f t="shared" si="1"/>
        <v>44067</v>
      </c>
      <c r="K15" s="8">
        <f t="shared" si="1"/>
        <v>44067</v>
      </c>
      <c r="L15" s="9">
        <f t="shared" ref="L15" si="2">L16+L19+L30+L40</f>
        <v>42676.55</v>
      </c>
      <c r="M15" s="114">
        <f>L15/K15*100</f>
        <v>96.844691038645706</v>
      </c>
    </row>
    <row r="16" spans="1:13" x14ac:dyDescent="0.25">
      <c r="A16" s="4"/>
      <c r="B16" s="4" t="s">
        <v>103</v>
      </c>
      <c r="C16" s="8">
        <f>SUM(C17:C17)</f>
        <v>29549</v>
      </c>
      <c r="D16" s="9">
        <f>SUM(D17:D17)</f>
        <v>29628.07</v>
      </c>
      <c r="E16" s="8">
        <f t="shared" ref="E16" si="3">SUM(E17:E17)</f>
        <v>32270</v>
      </c>
      <c r="F16" s="9">
        <f>SUM(F17:F17)</f>
        <v>29628.07</v>
      </c>
      <c r="G16" s="8"/>
      <c r="H16" s="8">
        <f t="shared" ref="H16:L16" si="4">SUM(H17:H17)</f>
        <v>32270</v>
      </c>
      <c r="I16" s="8">
        <f t="shared" si="4"/>
        <v>30000</v>
      </c>
      <c r="J16" s="8">
        <f t="shared" si="4"/>
        <v>30000</v>
      </c>
      <c r="K16" s="8">
        <f t="shared" si="4"/>
        <v>30000</v>
      </c>
      <c r="L16" s="9">
        <f t="shared" si="4"/>
        <v>29628.06</v>
      </c>
      <c r="M16" s="114">
        <f t="shared" ref="M16:M42" si="5">L16/K16*100</f>
        <v>98.760200000000012</v>
      </c>
    </row>
    <row r="17" spans="1:13" x14ac:dyDescent="0.25">
      <c r="A17" s="4"/>
      <c r="B17" s="4" t="s">
        <v>104</v>
      </c>
      <c r="C17" s="8">
        <v>29549</v>
      </c>
      <c r="D17" s="9">
        <v>29628.07</v>
      </c>
      <c r="E17" s="8">
        <v>32270</v>
      </c>
      <c r="F17" s="9">
        <v>29628.07</v>
      </c>
      <c r="G17" s="8"/>
      <c r="H17" s="8">
        <v>32270</v>
      </c>
      <c r="I17" s="8">
        <v>30000</v>
      </c>
      <c r="J17" s="8">
        <v>30000</v>
      </c>
      <c r="K17" s="8">
        <v>30000</v>
      </c>
      <c r="L17" s="9">
        <v>29628.06</v>
      </c>
      <c r="M17" s="114">
        <f t="shared" si="5"/>
        <v>98.760200000000012</v>
      </c>
    </row>
    <row r="18" spans="1:13" x14ac:dyDescent="0.25">
      <c r="A18" s="4"/>
      <c r="B18" s="4"/>
      <c r="C18" s="8"/>
      <c r="D18" s="9"/>
      <c r="E18" s="8"/>
      <c r="F18" s="9"/>
      <c r="G18" s="8"/>
      <c r="H18" s="8"/>
      <c r="I18" s="8"/>
      <c r="J18" s="8"/>
      <c r="K18" s="8"/>
      <c r="L18" s="9"/>
      <c r="M18" s="92"/>
    </row>
    <row r="19" spans="1:13" x14ac:dyDescent="0.25">
      <c r="A19" s="4"/>
      <c r="B19" s="4" t="s">
        <v>105</v>
      </c>
      <c r="C19" s="8">
        <f>SUM(C20+C21+C28)</f>
        <v>10855</v>
      </c>
      <c r="D19" s="9">
        <f>SUM(D20+D21+D28)</f>
        <v>10825.41</v>
      </c>
      <c r="E19" s="8">
        <f t="shared" ref="E19" si="6">SUM(E20+E21+E28)</f>
        <v>12247</v>
      </c>
      <c r="F19" s="9">
        <f>SUM(F20+F21+F28)</f>
        <v>11767.689999999999</v>
      </c>
      <c r="G19" s="8"/>
      <c r="H19" s="8">
        <f t="shared" ref="H19:K19" si="7">SUM(H20+H21+H28)</f>
        <v>12344</v>
      </c>
      <c r="I19" s="8">
        <f t="shared" si="7"/>
        <v>11475</v>
      </c>
      <c r="J19" s="8">
        <f t="shared" si="7"/>
        <v>11475</v>
      </c>
      <c r="K19" s="8">
        <f t="shared" si="7"/>
        <v>11475</v>
      </c>
      <c r="L19" s="9">
        <f t="shared" ref="L19" si="8">SUM(L20+L21+L28)</f>
        <v>11332.560000000001</v>
      </c>
      <c r="M19" s="114">
        <f t="shared" si="5"/>
        <v>98.758692810457532</v>
      </c>
    </row>
    <row r="20" spans="1:13" x14ac:dyDescent="0.25">
      <c r="A20" s="4"/>
      <c r="B20" s="4" t="s">
        <v>106</v>
      </c>
      <c r="C20" s="8">
        <v>2820</v>
      </c>
      <c r="D20" s="9">
        <v>2761.05</v>
      </c>
      <c r="E20" s="8">
        <v>3227</v>
      </c>
      <c r="F20" s="9">
        <v>3156.49</v>
      </c>
      <c r="G20" s="8"/>
      <c r="H20" s="8">
        <v>3324</v>
      </c>
      <c r="I20" s="8">
        <v>3090</v>
      </c>
      <c r="J20" s="8">
        <v>3090</v>
      </c>
      <c r="K20" s="8">
        <v>3090</v>
      </c>
      <c r="L20" s="9">
        <v>3051.6</v>
      </c>
      <c r="M20" s="114">
        <f t="shared" si="5"/>
        <v>98.757281553398059</v>
      </c>
    </row>
    <row r="21" spans="1:13" x14ac:dyDescent="0.25">
      <c r="A21" s="4"/>
      <c r="B21" s="4" t="s">
        <v>107</v>
      </c>
      <c r="C21" s="8">
        <f>SUM(C22:C27)</f>
        <v>7148</v>
      </c>
      <c r="D21" s="9">
        <f>SUM(D22:D27)</f>
        <v>7175.41</v>
      </c>
      <c r="E21" s="8">
        <f t="shared" ref="E21" si="9">SUM(E22:E27)</f>
        <v>8052</v>
      </c>
      <c r="F21" s="9">
        <f>SUM(F22:F27)</f>
        <v>7684.8099999999995</v>
      </c>
      <c r="G21" s="8"/>
      <c r="H21" s="8">
        <f t="shared" ref="H21:K21" si="10">SUM(H22:H27)</f>
        <v>8052</v>
      </c>
      <c r="I21" s="8">
        <f t="shared" si="10"/>
        <v>7485</v>
      </c>
      <c r="J21" s="8">
        <f t="shared" si="10"/>
        <v>7485</v>
      </c>
      <c r="K21" s="8">
        <f t="shared" si="10"/>
        <v>7485</v>
      </c>
      <c r="L21" s="9">
        <f t="shared" ref="L21" si="11">SUM(L22:L27)</f>
        <v>7392</v>
      </c>
      <c r="M21" s="114">
        <f t="shared" si="5"/>
        <v>98.757515030060119</v>
      </c>
    </row>
    <row r="22" spans="1:13" x14ac:dyDescent="0.25">
      <c r="A22" s="4"/>
      <c r="B22" s="4" t="s">
        <v>108</v>
      </c>
      <c r="C22" s="8">
        <v>187</v>
      </c>
      <c r="D22" s="9">
        <v>193.17</v>
      </c>
      <c r="E22" s="8">
        <v>452</v>
      </c>
      <c r="F22" s="9">
        <v>413.76</v>
      </c>
      <c r="G22" s="8"/>
      <c r="H22" s="8">
        <v>452</v>
      </c>
      <c r="I22" s="8">
        <v>420</v>
      </c>
      <c r="J22" s="8">
        <v>420</v>
      </c>
      <c r="K22" s="8">
        <v>420</v>
      </c>
      <c r="L22" s="9">
        <v>414.72</v>
      </c>
      <c r="M22" s="114">
        <f t="shared" si="5"/>
        <v>98.742857142857162</v>
      </c>
    </row>
    <row r="23" spans="1:13" x14ac:dyDescent="0.25">
      <c r="A23" s="4"/>
      <c r="B23" s="4" t="s">
        <v>109</v>
      </c>
      <c r="C23" s="8">
        <v>4138</v>
      </c>
      <c r="D23" s="9">
        <v>4150.8599999999997</v>
      </c>
      <c r="E23" s="8">
        <v>4518</v>
      </c>
      <c r="F23" s="9">
        <v>4322.57</v>
      </c>
      <c r="G23" s="8"/>
      <c r="H23" s="8">
        <v>4518</v>
      </c>
      <c r="I23" s="8">
        <v>4200</v>
      </c>
      <c r="J23" s="8">
        <v>4200</v>
      </c>
      <c r="K23" s="8">
        <v>4200</v>
      </c>
      <c r="L23" s="9">
        <v>4147.92</v>
      </c>
      <c r="M23" s="114">
        <f t="shared" si="5"/>
        <v>98.76</v>
      </c>
    </row>
    <row r="24" spans="1:13" x14ac:dyDescent="0.25">
      <c r="A24" s="4"/>
      <c r="B24" s="4" t="s">
        <v>110</v>
      </c>
      <c r="C24" s="8">
        <v>236</v>
      </c>
      <c r="D24" s="9">
        <v>237.17</v>
      </c>
      <c r="E24" s="8">
        <v>258</v>
      </c>
      <c r="F24" s="9">
        <v>246.98</v>
      </c>
      <c r="G24" s="8"/>
      <c r="H24" s="8">
        <v>258</v>
      </c>
      <c r="I24" s="8">
        <v>240</v>
      </c>
      <c r="J24" s="8">
        <v>240</v>
      </c>
      <c r="K24" s="8">
        <v>240</v>
      </c>
      <c r="L24" s="9">
        <v>237</v>
      </c>
      <c r="M24" s="114">
        <f t="shared" si="5"/>
        <v>98.75</v>
      </c>
    </row>
    <row r="25" spans="1:13" x14ac:dyDescent="0.25">
      <c r="A25" s="4"/>
      <c r="B25" s="4" t="s">
        <v>111</v>
      </c>
      <c r="C25" s="8">
        <v>887</v>
      </c>
      <c r="D25" s="9">
        <v>889.47</v>
      </c>
      <c r="E25" s="8">
        <v>968</v>
      </c>
      <c r="F25" s="9">
        <v>926.26</v>
      </c>
      <c r="G25" s="8"/>
      <c r="H25" s="8">
        <v>968</v>
      </c>
      <c r="I25" s="8">
        <v>900</v>
      </c>
      <c r="J25" s="8">
        <v>900</v>
      </c>
      <c r="K25" s="8">
        <v>900</v>
      </c>
      <c r="L25" s="9">
        <v>888.84</v>
      </c>
      <c r="M25" s="114">
        <f t="shared" si="5"/>
        <v>98.76</v>
      </c>
    </row>
    <row r="26" spans="1:13" x14ac:dyDescent="0.25">
      <c r="A26" s="4"/>
      <c r="B26" s="4" t="s">
        <v>112</v>
      </c>
      <c r="C26" s="8">
        <v>296</v>
      </c>
      <c r="D26" s="9">
        <v>296.49</v>
      </c>
      <c r="E26" s="8">
        <v>323</v>
      </c>
      <c r="F26" s="9">
        <v>308.75</v>
      </c>
      <c r="G26" s="8"/>
      <c r="H26" s="8">
        <v>323</v>
      </c>
      <c r="I26" s="8">
        <v>300</v>
      </c>
      <c r="J26" s="8">
        <v>300</v>
      </c>
      <c r="K26" s="8">
        <v>300</v>
      </c>
      <c r="L26" s="9">
        <v>296.27999999999997</v>
      </c>
      <c r="M26" s="114">
        <f t="shared" si="5"/>
        <v>98.759999999999991</v>
      </c>
    </row>
    <row r="27" spans="1:13" x14ac:dyDescent="0.25">
      <c r="A27" s="4"/>
      <c r="B27" s="4" t="s">
        <v>113</v>
      </c>
      <c r="C27" s="8">
        <v>1404</v>
      </c>
      <c r="D27" s="9">
        <v>1408.25</v>
      </c>
      <c r="E27" s="8">
        <v>1533</v>
      </c>
      <c r="F27" s="9">
        <v>1466.49</v>
      </c>
      <c r="G27" s="8"/>
      <c r="H27" s="8">
        <v>1533</v>
      </c>
      <c r="I27" s="8">
        <v>1425</v>
      </c>
      <c r="J27" s="8">
        <v>1425</v>
      </c>
      <c r="K27" s="8">
        <v>1425</v>
      </c>
      <c r="L27" s="9">
        <v>1407.24</v>
      </c>
      <c r="M27" s="114">
        <f t="shared" si="5"/>
        <v>98.753684210526316</v>
      </c>
    </row>
    <row r="28" spans="1:13" x14ac:dyDescent="0.25">
      <c r="A28" s="4"/>
      <c r="B28" s="4" t="s">
        <v>114</v>
      </c>
      <c r="C28" s="8">
        <v>887</v>
      </c>
      <c r="D28" s="9">
        <v>888.95</v>
      </c>
      <c r="E28" s="8">
        <v>968</v>
      </c>
      <c r="F28" s="9">
        <v>926.39</v>
      </c>
      <c r="G28" s="8"/>
      <c r="H28" s="8">
        <v>968</v>
      </c>
      <c r="I28" s="8">
        <v>900</v>
      </c>
      <c r="J28" s="8">
        <v>900</v>
      </c>
      <c r="K28" s="8">
        <v>900</v>
      </c>
      <c r="L28" s="9">
        <v>888.96</v>
      </c>
      <c r="M28" s="114">
        <f t="shared" si="5"/>
        <v>98.773333333333341</v>
      </c>
    </row>
    <row r="29" spans="1:13" x14ac:dyDescent="0.25">
      <c r="A29" s="4"/>
      <c r="B29" s="4"/>
      <c r="C29" s="8"/>
      <c r="D29" s="9"/>
      <c r="E29" s="8"/>
      <c r="F29" s="9"/>
      <c r="G29" s="8"/>
      <c r="H29" s="8"/>
      <c r="I29" s="8"/>
      <c r="J29" s="8"/>
      <c r="K29" s="8"/>
      <c r="L29" s="9"/>
      <c r="M29" s="92"/>
    </row>
    <row r="30" spans="1:13" x14ac:dyDescent="0.25">
      <c r="A30" s="4"/>
      <c r="B30" s="4" t="s">
        <v>115</v>
      </c>
      <c r="C30" s="8">
        <f>C31+C33+C35</f>
        <v>1875</v>
      </c>
      <c r="D30" s="9">
        <f>D31+D33+D35</f>
        <v>1691.21</v>
      </c>
      <c r="E30" s="8">
        <f t="shared" ref="E30" si="12">E31+E33+E35</f>
        <v>1996</v>
      </c>
      <c r="F30" s="9">
        <f>F31+F33+F35</f>
        <v>1680.75</v>
      </c>
      <c r="G30" s="8"/>
      <c r="H30" s="8">
        <f t="shared" ref="H30:K30" si="13">H31+H33+H35</f>
        <v>1982</v>
      </c>
      <c r="I30" s="8">
        <f t="shared" si="13"/>
        <v>1992</v>
      </c>
      <c r="J30" s="8">
        <f t="shared" si="13"/>
        <v>1992</v>
      </c>
      <c r="K30" s="8">
        <f t="shared" si="13"/>
        <v>1992</v>
      </c>
      <c r="L30" s="9">
        <f t="shared" ref="L30" si="14">L31+L33+L35</f>
        <v>1715.93</v>
      </c>
      <c r="M30" s="114">
        <f t="shared" si="5"/>
        <v>86.141064257028106</v>
      </c>
    </row>
    <row r="31" spans="1:13" x14ac:dyDescent="0.25">
      <c r="A31" s="4"/>
      <c r="B31" s="4" t="s">
        <v>116</v>
      </c>
      <c r="C31" s="8">
        <f>C32</f>
        <v>0</v>
      </c>
      <c r="D31" s="9">
        <f>D32</f>
        <v>0</v>
      </c>
      <c r="E31" s="8">
        <f t="shared" ref="E31" si="15">E32</f>
        <v>6</v>
      </c>
      <c r="F31" s="9">
        <f>F32</f>
        <v>6</v>
      </c>
      <c r="G31" s="8"/>
      <c r="H31" s="8">
        <f t="shared" ref="H31:L31" si="16">H32</f>
        <v>0</v>
      </c>
      <c r="I31" s="8">
        <f t="shared" si="16"/>
        <v>0</v>
      </c>
      <c r="J31" s="8">
        <f t="shared" si="16"/>
        <v>0</v>
      </c>
      <c r="K31" s="8">
        <f t="shared" si="16"/>
        <v>0</v>
      </c>
      <c r="L31" s="9">
        <f t="shared" si="16"/>
        <v>0</v>
      </c>
      <c r="M31" s="114" t="s">
        <v>517</v>
      </c>
    </row>
    <row r="32" spans="1:13" x14ac:dyDescent="0.25">
      <c r="A32" s="4"/>
      <c r="B32" s="4" t="s">
        <v>117</v>
      </c>
      <c r="C32" s="8">
        <v>0</v>
      </c>
      <c r="D32" s="9">
        <v>0</v>
      </c>
      <c r="E32" s="11">
        <v>6</v>
      </c>
      <c r="F32" s="9">
        <v>6</v>
      </c>
      <c r="G32" s="8"/>
      <c r="H32" s="11">
        <v>0</v>
      </c>
      <c r="I32" s="11">
        <v>0</v>
      </c>
      <c r="J32" s="11">
        <v>0</v>
      </c>
      <c r="K32" s="11">
        <v>0</v>
      </c>
      <c r="L32" s="31">
        <v>0</v>
      </c>
      <c r="M32" s="114" t="s">
        <v>517</v>
      </c>
    </row>
    <row r="33" spans="1:13" x14ac:dyDescent="0.25">
      <c r="A33" s="4"/>
      <c r="B33" s="4" t="s">
        <v>118</v>
      </c>
      <c r="C33" s="8">
        <f>SUM(C34:C34)</f>
        <v>819</v>
      </c>
      <c r="D33" s="9">
        <f>SUM(D34:D34)</f>
        <v>823.11</v>
      </c>
      <c r="E33" s="8">
        <f t="shared" ref="E33" si="17">SUM(E34:E34)</f>
        <v>830</v>
      </c>
      <c r="F33" s="9">
        <f>SUM(F34:F34)</f>
        <v>790.43</v>
      </c>
      <c r="G33" s="8"/>
      <c r="H33" s="8">
        <f t="shared" ref="H33:L33" si="18">SUM(H34:H34)</f>
        <v>830</v>
      </c>
      <c r="I33" s="8">
        <f t="shared" si="18"/>
        <v>830</v>
      </c>
      <c r="J33" s="8">
        <f t="shared" si="18"/>
        <v>830</v>
      </c>
      <c r="K33" s="8">
        <f t="shared" si="18"/>
        <v>830</v>
      </c>
      <c r="L33" s="9">
        <f t="shared" si="18"/>
        <v>805.75</v>
      </c>
      <c r="M33" s="114">
        <f t="shared" si="5"/>
        <v>97.078313253012055</v>
      </c>
    </row>
    <row r="34" spans="1:13" x14ac:dyDescent="0.25">
      <c r="A34" s="4"/>
      <c r="B34" s="4" t="s">
        <v>119</v>
      </c>
      <c r="C34" s="8">
        <v>819</v>
      </c>
      <c r="D34" s="9">
        <v>823.11</v>
      </c>
      <c r="E34" s="8">
        <v>830</v>
      </c>
      <c r="F34" s="9">
        <v>790.43</v>
      </c>
      <c r="G34" s="8"/>
      <c r="H34" s="8">
        <v>830</v>
      </c>
      <c r="I34" s="8">
        <v>830</v>
      </c>
      <c r="J34" s="8">
        <v>830</v>
      </c>
      <c r="K34" s="8">
        <v>830</v>
      </c>
      <c r="L34" s="9">
        <v>805.75</v>
      </c>
      <c r="M34" s="114">
        <f t="shared" si="5"/>
        <v>97.078313253012055</v>
      </c>
    </row>
    <row r="35" spans="1:13" x14ac:dyDescent="0.25">
      <c r="A35" s="4"/>
      <c r="B35" s="4" t="s">
        <v>120</v>
      </c>
      <c r="C35" s="8">
        <f>SUM(C36:C38)</f>
        <v>1056</v>
      </c>
      <c r="D35" s="9">
        <f>SUM(D36:D38)</f>
        <v>868.1</v>
      </c>
      <c r="E35" s="8">
        <f>SUM(E36:E38)</f>
        <v>1160</v>
      </c>
      <c r="F35" s="9">
        <f>SUM(F36:F38)</f>
        <v>884.31999999999994</v>
      </c>
      <c r="G35" s="8"/>
      <c r="H35" s="8">
        <f>SUM(H36:H38)</f>
        <v>1152</v>
      </c>
      <c r="I35" s="8">
        <f>SUM(I36:I38)</f>
        <v>1162</v>
      </c>
      <c r="J35" s="8">
        <f>SUM(J36:J38)</f>
        <v>1162</v>
      </c>
      <c r="K35" s="8">
        <f>SUM(K36:K38)</f>
        <v>1162</v>
      </c>
      <c r="L35" s="9">
        <f>SUM(L36:L38)</f>
        <v>910.18000000000006</v>
      </c>
      <c r="M35" s="114">
        <f t="shared" si="5"/>
        <v>78.328743545611019</v>
      </c>
    </row>
    <row r="36" spans="1:13" x14ac:dyDescent="0.25">
      <c r="A36" s="4"/>
      <c r="B36" s="4" t="s">
        <v>121</v>
      </c>
      <c r="C36" s="8">
        <v>245</v>
      </c>
      <c r="D36" s="9">
        <v>45.6</v>
      </c>
      <c r="E36" s="8">
        <v>332</v>
      </c>
      <c r="F36" s="9">
        <v>68.400000000000006</v>
      </c>
      <c r="G36" s="8"/>
      <c r="H36" s="8">
        <v>332</v>
      </c>
      <c r="I36" s="8">
        <v>332</v>
      </c>
      <c r="J36" s="8">
        <v>332</v>
      </c>
      <c r="K36" s="8">
        <v>332</v>
      </c>
      <c r="L36" s="9">
        <v>100</v>
      </c>
      <c r="M36" s="114">
        <f t="shared" si="5"/>
        <v>30.120481927710845</v>
      </c>
    </row>
    <row r="37" spans="1:13" x14ac:dyDescent="0.25">
      <c r="A37" s="4"/>
      <c r="B37" s="4" t="s">
        <v>122</v>
      </c>
      <c r="C37" s="8">
        <v>811</v>
      </c>
      <c r="D37" s="9">
        <v>822.5</v>
      </c>
      <c r="E37" s="8">
        <v>828</v>
      </c>
      <c r="F37" s="9">
        <v>815.92</v>
      </c>
      <c r="G37" s="8"/>
      <c r="H37" s="8">
        <v>820</v>
      </c>
      <c r="I37" s="8">
        <v>820</v>
      </c>
      <c r="J37" s="8">
        <v>820</v>
      </c>
      <c r="K37" s="8">
        <v>820</v>
      </c>
      <c r="L37" s="9">
        <v>804.58</v>
      </c>
      <c r="M37" s="114">
        <f t="shared" si="5"/>
        <v>98.119512195121956</v>
      </c>
    </row>
    <row r="38" spans="1:13" x14ac:dyDescent="0.25">
      <c r="A38" s="4"/>
      <c r="B38" s="4" t="s">
        <v>123</v>
      </c>
      <c r="C38" s="8">
        <v>0</v>
      </c>
      <c r="D38" s="9">
        <v>0</v>
      </c>
      <c r="E38" s="8">
        <v>0</v>
      </c>
      <c r="F38" s="9">
        <v>0</v>
      </c>
      <c r="G38" s="8"/>
      <c r="H38" s="8">
        <v>0</v>
      </c>
      <c r="I38" s="8">
        <v>10</v>
      </c>
      <c r="J38" s="8">
        <v>10</v>
      </c>
      <c r="K38" s="8">
        <v>10</v>
      </c>
      <c r="L38" s="9">
        <v>5.6</v>
      </c>
      <c r="M38" s="114">
        <f t="shared" si="5"/>
        <v>55.999999999999993</v>
      </c>
    </row>
    <row r="39" spans="1:13" x14ac:dyDescent="0.25">
      <c r="A39" s="4"/>
      <c r="B39" s="4"/>
      <c r="C39" s="8"/>
      <c r="D39" s="9"/>
      <c r="E39" s="8"/>
      <c r="F39" s="9"/>
      <c r="G39" s="8"/>
      <c r="H39" s="8"/>
      <c r="I39" s="8"/>
      <c r="J39" s="8"/>
      <c r="K39" s="8"/>
      <c r="L39" s="9"/>
      <c r="M39" s="92"/>
    </row>
    <row r="40" spans="1:13" x14ac:dyDescent="0.25">
      <c r="A40" s="4"/>
      <c r="B40" s="4" t="s">
        <v>124</v>
      </c>
      <c r="C40" s="8">
        <f>SUM(C41)</f>
        <v>0</v>
      </c>
      <c r="D40" s="9">
        <f>SUM(D41)</f>
        <v>0</v>
      </c>
      <c r="E40" s="8">
        <f t="shared" ref="E40" si="19">SUM(E41)</f>
        <v>550</v>
      </c>
      <c r="F40" s="9">
        <f>SUM(F41)</f>
        <v>0</v>
      </c>
      <c r="G40" s="8"/>
      <c r="H40" s="8">
        <f t="shared" ref="H40:L40" si="20">SUM(H41)</f>
        <v>600</v>
      </c>
      <c r="I40" s="8">
        <f t="shared" si="20"/>
        <v>600</v>
      </c>
      <c r="J40" s="8">
        <f t="shared" si="20"/>
        <v>600</v>
      </c>
      <c r="K40" s="8">
        <f t="shared" si="20"/>
        <v>600</v>
      </c>
      <c r="L40" s="9">
        <f t="shared" si="20"/>
        <v>0</v>
      </c>
      <c r="M40" s="114">
        <f t="shared" si="5"/>
        <v>0</v>
      </c>
    </row>
    <row r="41" spans="1:13" x14ac:dyDescent="0.25">
      <c r="A41" s="4"/>
      <c r="B41" s="4" t="s">
        <v>125</v>
      </c>
      <c r="C41" s="8">
        <f>SUM(C42:C42)</f>
        <v>0</v>
      </c>
      <c r="D41" s="9">
        <f>SUM(D42:D42)</f>
        <v>0</v>
      </c>
      <c r="E41" s="8">
        <f>SUM(E42:E42)</f>
        <v>550</v>
      </c>
      <c r="F41" s="9">
        <f>SUM(F42:F42)</f>
        <v>0</v>
      </c>
      <c r="G41" s="8"/>
      <c r="H41" s="8">
        <f>SUM(H42:H42)</f>
        <v>600</v>
      </c>
      <c r="I41" s="8">
        <f>SUM(I42:I42)</f>
        <v>600</v>
      </c>
      <c r="J41" s="8">
        <f>SUM(J42:J42)</f>
        <v>600</v>
      </c>
      <c r="K41" s="8">
        <f>SUM(K42:K42)</f>
        <v>600</v>
      </c>
      <c r="L41" s="9">
        <f>SUM(L42:L42)</f>
        <v>0</v>
      </c>
      <c r="M41" s="114">
        <f t="shared" si="5"/>
        <v>0</v>
      </c>
    </row>
    <row r="42" spans="1:13" x14ac:dyDescent="0.25">
      <c r="A42" s="4"/>
      <c r="B42" s="4" t="s">
        <v>126</v>
      </c>
      <c r="C42" s="8">
        <v>0</v>
      </c>
      <c r="D42" s="9">
        <v>0</v>
      </c>
      <c r="E42" s="8">
        <v>550</v>
      </c>
      <c r="F42" s="9">
        <v>0</v>
      </c>
      <c r="G42" s="8"/>
      <c r="H42" s="8">
        <v>600</v>
      </c>
      <c r="I42" s="8">
        <v>600</v>
      </c>
      <c r="J42" s="8">
        <v>600</v>
      </c>
      <c r="K42" s="8">
        <v>600</v>
      </c>
      <c r="L42" s="9">
        <v>0</v>
      </c>
      <c r="M42" s="114">
        <f t="shared" si="5"/>
        <v>0</v>
      </c>
    </row>
    <row r="43" spans="1:13" x14ac:dyDescent="0.25">
      <c r="A43" s="4"/>
      <c r="B43" s="4"/>
      <c r="C43" s="8"/>
      <c r="D43" s="8"/>
      <c r="E43" s="8"/>
      <c r="F43" s="8"/>
      <c r="G43" s="8"/>
      <c r="H43" s="3"/>
      <c r="I43" s="3"/>
      <c r="J43" s="3"/>
      <c r="K43" s="3"/>
      <c r="L43" s="3"/>
      <c r="M43" s="3"/>
    </row>
    <row r="44" spans="1:13" x14ac:dyDescent="0.25">
      <c r="A44" s="4"/>
      <c r="B44" s="4"/>
      <c r="C44" s="8"/>
      <c r="D44" s="8"/>
      <c r="E44" s="8"/>
      <c r="F44" s="8"/>
      <c r="G44" s="8"/>
      <c r="H44" s="3"/>
      <c r="I44" s="3"/>
      <c r="J44" s="3"/>
      <c r="K44" s="3"/>
      <c r="L44" s="3"/>
      <c r="M44" s="3"/>
    </row>
    <row r="45" spans="1:13" x14ac:dyDescent="0.25">
      <c r="A45" s="4"/>
      <c r="B45" s="4"/>
      <c r="C45" s="8"/>
      <c r="D45" s="8"/>
      <c r="E45" s="8"/>
      <c r="F45" s="8"/>
      <c r="G45" s="8"/>
      <c r="H45" s="3"/>
      <c r="I45" s="3"/>
      <c r="J45" s="3"/>
      <c r="K45" s="3"/>
      <c r="L45" s="3"/>
      <c r="M45" s="3"/>
    </row>
    <row r="46" spans="1:13" x14ac:dyDescent="0.25">
      <c r="A46" s="4"/>
      <c r="B46" s="4"/>
      <c r="C46" s="8"/>
      <c r="D46" s="8"/>
      <c r="E46" s="8"/>
      <c r="F46" s="8"/>
      <c r="G46" s="8"/>
      <c r="H46" s="3"/>
      <c r="I46" s="3"/>
      <c r="J46" s="3"/>
      <c r="K46" s="3"/>
      <c r="L46" s="3"/>
      <c r="M46" s="3"/>
    </row>
    <row r="47" spans="1:13" x14ac:dyDescent="0.25">
      <c r="A47" s="4"/>
      <c r="B47" s="4"/>
      <c r="C47" s="8"/>
      <c r="D47" s="8"/>
      <c r="E47" s="8"/>
      <c r="F47" s="8"/>
      <c r="G47" s="8"/>
      <c r="H47" s="3"/>
      <c r="I47" s="3"/>
      <c r="J47" s="3"/>
      <c r="K47" s="3"/>
      <c r="L47" s="3"/>
      <c r="M47" s="3"/>
    </row>
    <row r="48" spans="1:13" x14ac:dyDescent="0.25">
      <c r="A48" s="4"/>
      <c r="B48" s="4"/>
      <c r="C48" s="8"/>
      <c r="D48" s="8"/>
      <c r="E48" s="8"/>
      <c r="F48" s="8"/>
      <c r="G48" s="8"/>
      <c r="H48" s="3"/>
      <c r="I48" s="3"/>
      <c r="J48" s="3"/>
      <c r="K48" s="3"/>
      <c r="L48" s="3"/>
      <c r="M48" s="3"/>
    </row>
    <row r="49" spans="1:13" x14ac:dyDescent="0.25">
      <c r="A49" s="4"/>
      <c r="B49" s="4"/>
      <c r="C49" s="8"/>
      <c r="D49" s="8"/>
      <c r="E49" s="8"/>
      <c r="F49" s="8"/>
      <c r="G49" s="8"/>
      <c r="H49" s="3"/>
      <c r="I49" s="3"/>
      <c r="J49" s="3"/>
      <c r="K49" s="3"/>
      <c r="L49" s="3"/>
      <c r="M49" s="3"/>
    </row>
    <row r="50" spans="1:13" x14ac:dyDescent="0.25">
      <c r="A50" s="4"/>
      <c r="B50" s="4"/>
      <c r="C50" s="8"/>
      <c r="D50" s="8"/>
      <c r="E50" s="8"/>
      <c r="F50" s="8"/>
      <c r="G50" s="8"/>
      <c r="H50" s="3"/>
      <c r="I50" s="3"/>
      <c r="J50" s="3"/>
      <c r="K50" s="3"/>
      <c r="L50" s="3"/>
      <c r="M50" s="3"/>
    </row>
    <row r="51" spans="1:13" x14ac:dyDescent="0.25">
      <c r="A51" s="4"/>
      <c r="B51" s="4"/>
      <c r="C51" s="8"/>
      <c r="D51" s="8"/>
      <c r="E51" s="8"/>
      <c r="F51" s="8"/>
      <c r="G51" s="8"/>
      <c r="H51" s="3"/>
      <c r="I51" s="3"/>
      <c r="J51" s="3"/>
      <c r="K51" s="3"/>
      <c r="L51" s="3"/>
      <c r="M51" s="3"/>
    </row>
    <row r="52" spans="1:13" x14ac:dyDescent="0.25">
      <c r="A52" s="4"/>
      <c r="B52" s="4"/>
      <c r="C52" s="8"/>
      <c r="D52" s="8"/>
      <c r="E52" s="8"/>
      <c r="F52" s="8"/>
      <c r="G52" s="8"/>
      <c r="H52" s="3"/>
      <c r="I52" s="3"/>
      <c r="J52" s="3"/>
      <c r="K52" s="3"/>
      <c r="L52" s="3"/>
      <c r="M52" s="3"/>
    </row>
    <row r="53" spans="1:13" x14ac:dyDescent="0.25">
      <c r="A53" s="4"/>
      <c r="B53" s="4"/>
      <c r="C53" s="8"/>
      <c r="D53" s="8"/>
      <c r="E53" s="8"/>
      <c r="F53" s="8"/>
      <c r="G53" s="8"/>
      <c r="H53" s="3"/>
      <c r="I53" s="3"/>
      <c r="J53" s="3"/>
      <c r="K53" s="3"/>
      <c r="L53" s="3"/>
      <c r="M53" s="3"/>
    </row>
    <row r="54" spans="1:13" x14ac:dyDescent="0.25">
      <c r="A54" s="4"/>
      <c r="B54" s="4"/>
      <c r="C54" s="8"/>
      <c r="D54" s="8"/>
      <c r="E54" s="8"/>
      <c r="F54" s="8"/>
      <c r="G54" s="8"/>
      <c r="H54" s="3"/>
      <c r="I54" s="3"/>
      <c r="J54" s="3"/>
      <c r="K54" s="3"/>
      <c r="L54" s="3"/>
      <c r="M54" s="3"/>
    </row>
    <row r="55" spans="1:13" x14ac:dyDescent="0.25">
      <c r="A55" s="4"/>
      <c r="B55" s="4"/>
      <c r="C55" s="8"/>
      <c r="D55" s="8"/>
      <c r="E55" s="8"/>
      <c r="F55" s="8"/>
      <c r="G55" s="8"/>
      <c r="H55" s="3"/>
      <c r="I55" s="3"/>
      <c r="J55" s="3"/>
      <c r="K55" s="3"/>
      <c r="L55" s="3"/>
      <c r="M55" s="3"/>
    </row>
    <row r="56" spans="1:13" x14ac:dyDescent="0.25">
      <c r="A56" s="4"/>
      <c r="B56" s="4"/>
      <c r="C56" s="8"/>
      <c r="D56" s="8"/>
      <c r="E56" s="8"/>
      <c r="F56" s="8"/>
      <c r="G56" s="8"/>
      <c r="H56" s="3"/>
      <c r="I56" s="3"/>
      <c r="J56" s="3"/>
      <c r="K56" s="3"/>
      <c r="L56" s="3"/>
      <c r="M56" s="3"/>
    </row>
    <row r="57" spans="1:13" x14ac:dyDescent="0.25">
      <c r="A57" s="4"/>
      <c r="B57" s="4"/>
      <c r="C57" s="8"/>
      <c r="D57" s="8"/>
      <c r="E57" s="8"/>
      <c r="F57" s="8"/>
      <c r="G57" s="8"/>
      <c r="H57" s="3"/>
      <c r="I57" s="3"/>
      <c r="J57" s="3"/>
      <c r="K57" s="3"/>
      <c r="L57" s="3"/>
      <c r="M57" s="3"/>
    </row>
    <row r="58" spans="1:13" x14ac:dyDescent="0.25">
      <c r="A58" s="4"/>
      <c r="B58" s="4"/>
      <c r="C58" s="8"/>
      <c r="D58" s="8"/>
      <c r="E58" s="8"/>
      <c r="F58" s="8"/>
      <c r="G58" s="8"/>
      <c r="H58" s="3"/>
      <c r="I58" s="3"/>
      <c r="J58" s="3"/>
      <c r="K58" s="3"/>
      <c r="L58" s="3"/>
      <c r="M58" s="3"/>
    </row>
    <row r="59" spans="1:13" x14ac:dyDescent="0.25">
      <c r="A59" s="4"/>
      <c r="B59" s="4"/>
      <c r="C59" s="8"/>
      <c r="D59" s="8"/>
      <c r="E59" s="8"/>
      <c r="F59" s="8"/>
      <c r="G59" s="8"/>
      <c r="H59" s="3"/>
      <c r="I59" s="3"/>
      <c r="J59" s="3"/>
      <c r="K59" s="3"/>
      <c r="L59" s="3"/>
      <c r="M59" s="3"/>
    </row>
    <row r="60" spans="1:13" x14ac:dyDescent="0.25">
      <c r="A60" s="4"/>
      <c r="B60" s="4"/>
      <c r="C60" s="8"/>
      <c r="D60" s="8"/>
      <c r="E60" s="8"/>
      <c r="F60" s="8"/>
      <c r="G60" s="8"/>
      <c r="H60" s="3"/>
      <c r="I60" s="3"/>
      <c r="J60" s="3"/>
      <c r="K60" s="3"/>
      <c r="L60" s="3"/>
      <c r="M60" s="3"/>
    </row>
    <row r="61" spans="1:13" x14ac:dyDescent="0.25">
      <c r="A61" s="4"/>
      <c r="B61" s="4"/>
      <c r="C61" s="8"/>
      <c r="D61" s="8"/>
      <c r="E61" s="8"/>
      <c r="F61" s="8"/>
      <c r="G61" s="8"/>
      <c r="H61" s="3"/>
      <c r="I61" s="3"/>
      <c r="J61" s="3"/>
      <c r="K61" s="3"/>
      <c r="L61" s="3"/>
      <c r="M61" s="3"/>
    </row>
    <row r="62" spans="1:13" x14ac:dyDescent="0.25">
      <c r="A62" s="4"/>
      <c r="B62" s="4"/>
      <c r="C62" s="8"/>
      <c r="D62" s="8"/>
      <c r="E62" s="8"/>
      <c r="F62" s="8"/>
      <c r="G62" s="8"/>
      <c r="H62" s="3"/>
      <c r="I62" s="3"/>
      <c r="J62" s="3"/>
      <c r="K62" s="3"/>
      <c r="L62" s="3"/>
      <c r="M62" s="3"/>
    </row>
    <row r="63" spans="1:13" x14ac:dyDescent="0.25">
      <c r="A63" s="4"/>
      <c r="B63" s="4"/>
      <c r="C63" s="8"/>
      <c r="D63" s="8"/>
      <c r="E63" s="8"/>
      <c r="F63" s="8"/>
      <c r="G63" s="8"/>
      <c r="H63" s="3"/>
      <c r="I63" s="3"/>
      <c r="J63" s="3"/>
      <c r="K63" s="3"/>
      <c r="L63" s="3"/>
      <c r="M63" s="3"/>
    </row>
    <row r="64" spans="1:13" x14ac:dyDescent="0.25">
      <c r="A64" s="4"/>
      <c r="B64" s="4"/>
      <c r="C64" s="8"/>
      <c r="D64" s="8"/>
      <c r="E64" s="8"/>
      <c r="F64" s="8"/>
      <c r="G64" s="8"/>
      <c r="H64" s="3"/>
      <c r="I64" s="3"/>
      <c r="J64" s="3"/>
      <c r="K64" s="3"/>
      <c r="L64" s="3"/>
      <c r="M64" s="3"/>
    </row>
    <row r="65" spans="1:13" x14ac:dyDescent="0.25">
      <c r="A65" s="4"/>
      <c r="B65" s="4"/>
      <c r="C65" s="8"/>
      <c r="D65" s="8"/>
      <c r="E65" s="8"/>
      <c r="F65" s="8"/>
      <c r="G65" s="8"/>
      <c r="H65" s="3"/>
      <c r="I65" s="3"/>
      <c r="J65" s="3"/>
      <c r="K65" s="3"/>
      <c r="L65" s="3"/>
      <c r="M65" s="3"/>
    </row>
    <row r="66" spans="1:13" x14ac:dyDescent="0.25">
      <c r="A66" s="4"/>
      <c r="B66" s="4"/>
      <c r="C66" s="8"/>
      <c r="D66" s="8"/>
      <c r="E66" s="8"/>
      <c r="F66" s="8"/>
      <c r="G66" s="8"/>
      <c r="H66" s="3"/>
      <c r="I66" s="3"/>
      <c r="J66" s="3"/>
      <c r="K66" s="3"/>
      <c r="L66" s="3"/>
      <c r="M66" s="3"/>
    </row>
    <row r="67" spans="1:13" x14ac:dyDescent="0.25">
      <c r="A67" s="4"/>
      <c r="B67" s="4"/>
      <c r="C67" s="8"/>
      <c r="D67" s="8"/>
      <c r="E67" s="8"/>
      <c r="F67" s="8"/>
      <c r="G67" s="8"/>
      <c r="H67" s="3"/>
      <c r="I67" s="3"/>
      <c r="J67" s="3"/>
      <c r="K67" s="3"/>
      <c r="L67" s="3"/>
      <c r="M67" s="3"/>
    </row>
    <row r="68" spans="1:13" x14ac:dyDescent="0.25">
      <c r="A68" s="4"/>
      <c r="B68" s="4"/>
      <c r="C68" s="8"/>
      <c r="D68" s="8"/>
      <c r="E68" s="8"/>
      <c r="F68" s="8"/>
      <c r="G68" s="8"/>
      <c r="H68" s="3"/>
      <c r="I68" s="3"/>
      <c r="J68" s="3"/>
      <c r="K68" s="3"/>
      <c r="L68" s="3"/>
      <c r="M68" s="3"/>
    </row>
    <row r="69" spans="1:13" x14ac:dyDescent="0.25">
      <c r="A69" s="4"/>
      <c r="B69" s="4"/>
      <c r="C69" s="8"/>
      <c r="D69" s="8"/>
      <c r="E69" s="8"/>
      <c r="F69" s="8"/>
      <c r="G69" s="8"/>
      <c r="H69" s="3"/>
      <c r="I69" s="3"/>
      <c r="J69" s="3"/>
      <c r="K69" s="3"/>
      <c r="L69" s="3"/>
      <c r="M69" s="3"/>
    </row>
    <row r="70" spans="1:13" x14ac:dyDescent="0.25">
      <c r="A70" s="4"/>
      <c r="B70" s="4"/>
      <c r="C70" s="8"/>
      <c r="D70" s="8"/>
      <c r="E70" s="8"/>
      <c r="F70" s="8"/>
      <c r="G70" s="8"/>
      <c r="H70" s="3"/>
      <c r="I70" s="3"/>
      <c r="J70" s="3"/>
      <c r="K70" s="3"/>
      <c r="L70" s="3"/>
      <c r="M70" s="3"/>
    </row>
    <row r="71" spans="1:13" x14ac:dyDescent="0.25">
      <c r="A71" s="4"/>
      <c r="B71" s="4"/>
      <c r="C71" s="8"/>
      <c r="D71" s="8"/>
      <c r="E71" s="8"/>
      <c r="F71" s="8"/>
      <c r="G71" s="8"/>
      <c r="H71" s="3"/>
      <c r="I71" s="3"/>
      <c r="J71" s="3"/>
      <c r="K71" s="3"/>
      <c r="L71" s="3"/>
      <c r="M71" s="3"/>
    </row>
    <row r="72" spans="1:13" x14ac:dyDescent="0.25">
      <c r="A72" s="4"/>
      <c r="B72" s="4"/>
      <c r="C72" s="8"/>
      <c r="D72" s="8"/>
      <c r="E72" s="8"/>
      <c r="F72" s="8"/>
      <c r="G72" s="8"/>
      <c r="H72" s="3"/>
      <c r="I72" s="3"/>
      <c r="J72" s="3"/>
      <c r="K72" s="3"/>
      <c r="L72" s="3"/>
      <c r="M72" s="3"/>
    </row>
    <row r="73" spans="1:13" x14ac:dyDescent="0.25">
      <c r="A73" s="4"/>
      <c r="B73" s="4"/>
      <c r="C73" s="8"/>
      <c r="D73" s="8"/>
      <c r="E73" s="8"/>
      <c r="F73" s="8"/>
      <c r="G73" s="8"/>
      <c r="H73" s="3"/>
      <c r="I73" s="3"/>
      <c r="J73" s="3"/>
      <c r="K73" s="3"/>
      <c r="L73" s="3"/>
      <c r="M73" s="3"/>
    </row>
    <row r="74" spans="1:13" x14ac:dyDescent="0.25">
      <c r="A74" s="4"/>
      <c r="B74" s="4"/>
      <c r="C74" s="8"/>
      <c r="D74" s="8"/>
      <c r="E74" s="8"/>
      <c r="F74" s="8"/>
      <c r="G74" s="8"/>
      <c r="H74" s="3"/>
      <c r="I74" s="3"/>
      <c r="J74" s="3"/>
      <c r="K74" s="3"/>
      <c r="L74" s="3"/>
      <c r="M74" s="3"/>
    </row>
    <row r="75" spans="1:13" x14ac:dyDescent="0.25">
      <c r="A75" s="4"/>
      <c r="B75" s="4"/>
      <c r="C75" s="8"/>
      <c r="D75" s="8"/>
      <c r="E75" s="8"/>
      <c r="F75" s="8"/>
      <c r="G75" s="8"/>
      <c r="H75" s="3"/>
      <c r="I75" s="3"/>
      <c r="J75" s="3"/>
      <c r="K75" s="3"/>
      <c r="L75" s="3"/>
      <c r="M75" s="3"/>
    </row>
    <row r="76" spans="1:13" x14ac:dyDescent="0.25">
      <c r="A76" s="4"/>
      <c r="B76" s="4"/>
      <c r="C76" s="8"/>
      <c r="D76" s="8"/>
      <c r="E76" s="8"/>
      <c r="F76" s="8"/>
      <c r="G76" s="8"/>
      <c r="H76" s="3"/>
      <c r="I76" s="3"/>
      <c r="J76" s="3"/>
      <c r="K76" s="3"/>
      <c r="L76" s="3"/>
      <c r="M76" s="3"/>
    </row>
    <row r="77" spans="1:13" x14ac:dyDescent="0.25">
      <c r="A77" s="4"/>
      <c r="B77" s="4" t="s">
        <v>94</v>
      </c>
      <c r="C77" s="7"/>
      <c r="D77" s="7"/>
      <c r="E77" s="7"/>
      <c r="F77" s="7"/>
      <c r="G77" s="7"/>
      <c r="H77" s="3"/>
      <c r="I77" s="3"/>
      <c r="J77" s="3"/>
      <c r="K77" s="3"/>
      <c r="L77" s="3"/>
      <c r="M77" s="3"/>
    </row>
    <row r="78" spans="1:13" x14ac:dyDescent="0.25">
      <c r="A78" s="4"/>
      <c r="B78" s="4" t="s">
        <v>97</v>
      </c>
      <c r="C78" s="7"/>
      <c r="D78" s="7"/>
      <c r="E78" s="7"/>
      <c r="F78" s="7"/>
      <c r="G78" s="7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127</v>
      </c>
      <c r="C79" s="7"/>
      <c r="D79" s="7"/>
      <c r="E79" s="7"/>
      <c r="F79" s="7"/>
      <c r="G79" s="7"/>
      <c r="H79" s="3"/>
      <c r="I79" s="3"/>
      <c r="J79" s="3"/>
      <c r="K79" s="3"/>
      <c r="L79" s="3"/>
      <c r="M79" s="3"/>
    </row>
    <row r="80" spans="1:13" x14ac:dyDescent="0.25">
      <c r="A80" s="4"/>
      <c r="B80" s="4"/>
      <c r="C80" s="7"/>
      <c r="D80" s="7"/>
      <c r="E80" s="7"/>
      <c r="F80" s="7"/>
      <c r="G80" s="7"/>
      <c r="H80" s="3"/>
      <c r="I80" s="3"/>
      <c r="J80" s="3"/>
      <c r="K80" s="3"/>
      <c r="L80" s="3"/>
      <c r="M80" s="3"/>
    </row>
    <row r="81" spans="1:13" x14ac:dyDescent="0.25">
      <c r="A81" s="4" t="s">
        <v>99</v>
      </c>
      <c r="B81" s="4"/>
      <c r="C81" s="5" t="s">
        <v>3</v>
      </c>
      <c r="D81" s="5" t="s">
        <v>3</v>
      </c>
      <c r="E81" s="5" t="s">
        <v>4</v>
      </c>
      <c r="F81" s="118" t="s">
        <v>5</v>
      </c>
      <c r="G81" s="21"/>
      <c r="H81" s="5" t="s">
        <v>4</v>
      </c>
      <c r="I81" s="5" t="s">
        <v>7</v>
      </c>
      <c r="J81" s="5" t="s">
        <v>8</v>
      </c>
      <c r="K81" s="5" t="s">
        <v>9</v>
      </c>
      <c r="L81" s="5" t="s">
        <v>507</v>
      </c>
      <c r="M81" s="91" t="s">
        <v>508</v>
      </c>
    </row>
    <row r="82" spans="1:13" x14ac:dyDescent="0.25">
      <c r="A82" s="22" t="s">
        <v>100</v>
      </c>
      <c r="B82" s="4"/>
      <c r="C82" s="6">
        <v>2011</v>
      </c>
      <c r="D82" s="5">
        <v>2012</v>
      </c>
      <c r="E82" s="6">
        <v>2013</v>
      </c>
      <c r="F82" s="120"/>
      <c r="G82" s="21"/>
      <c r="H82" s="6">
        <v>2014</v>
      </c>
      <c r="I82" s="6">
        <v>2014</v>
      </c>
      <c r="J82" s="6">
        <v>2014</v>
      </c>
      <c r="K82" s="6">
        <v>2014</v>
      </c>
      <c r="L82" s="6">
        <v>2014</v>
      </c>
      <c r="M82" s="91" t="s">
        <v>509</v>
      </c>
    </row>
    <row r="83" spans="1:13" x14ac:dyDescent="0.25">
      <c r="A83" s="4" t="s">
        <v>101</v>
      </c>
      <c r="B83" s="4"/>
      <c r="C83" s="5" t="s">
        <v>11</v>
      </c>
      <c r="D83" s="5" t="s">
        <v>11</v>
      </c>
      <c r="E83" s="6" t="s">
        <v>11</v>
      </c>
      <c r="F83" s="5" t="s">
        <v>11</v>
      </c>
      <c r="G83" s="5"/>
      <c r="H83" s="6" t="s">
        <v>11</v>
      </c>
      <c r="I83" s="6" t="s">
        <v>11</v>
      </c>
      <c r="J83" s="6" t="s">
        <v>11</v>
      </c>
      <c r="K83" s="6" t="s">
        <v>11</v>
      </c>
      <c r="L83" s="6" t="s">
        <v>11</v>
      </c>
      <c r="M83" s="3"/>
    </row>
    <row r="84" spans="1:13" x14ac:dyDescent="0.25">
      <c r="A84" s="4"/>
      <c r="B84" s="4"/>
      <c r="C84" s="7"/>
      <c r="D84" s="7"/>
      <c r="E84" s="7"/>
      <c r="F84" s="7"/>
      <c r="G84" s="7"/>
      <c r="H84" s="3"/>
      <c r="I84" s="3"/>
      <c r="J84" s="3"/>
      <c r="K84" s="3"/>
      <c r="L84" s="3"/>
      <c r="M84" s="3"/>
    </row>
    <row r="85" spans="1:13" x14ac:dyDescent="0.25">
      <c r="A85" s="4"/>
      <c r="B85" s="4" t="s">
        <v>102</v>
      </c>
      <c r="C85" s="8">
        <f>C86+C93+C105+C136</f>
        <v>326189</v>
      </c>
      <c r="D85" s="9">
        <f>D86+D93+D105+D136</f>
        <v>312995.19999999995</v>
      </c>
      <c r="E85" s="8">
        <f t="shared" ref="E85" si="21">E86+E93+E105+E136</f>
        <v>343462</v>
      </c>
      <c r="F85" s="9">
        <f>F86+F93+F105+F136</f>
        <v>326156.05</v>
      </c>
      <c r="G85" s="8"/>
      <c r="H85" s="8">
        <f t="shared" ref="H85:K85" si="22">H86+H93+H105+H136</f>
        <v>356696</v>
      </c>
      <c r="I85" s="8">
        <f t="shared" si="22"/>
        <v>352801</v>
      </c>
      <c r="J85" s="8">
        <f t="shared" si="22"/>
        <v>353533</v>
      </c>
      <c r="K85" s="8">
        <f t="shared" si="22"/>
        <v>353910</v>
      </c>
      <c r="L85" s="9">
        <f t="shared" ref="L85" si="23">L86+L93+L105+L136</f>
        <v>336161.24000000005</v>
      </c>
      <c r="M85" s="114">
        <f t="shared" ref="M85:M145" si="24">L85/K85*100</f>
        <v>94.984950976236917</v>
      </c>
    </row>
    <row r="86" spans="1:13" x14ac:dyDescent="0.25">
      <c r="A86" s="4"/>
      <c r="B86" s="4" t="s">
        <v>103</v>
      </c>
      <c r="C86" s="8">
        <f>SUM(C87+C88+C91)</f>
        <v>206206</v>
      </c>
      <c r="D86" s="9">
        <f>SUM(D87+D88+D91)</f>
        <v>195856.77</v>
      </c>
      <c r="E86" s="8">
        <f t="shared" ref="E86" si="25">SUM(E87+E88+E91)</f>
        <v>211943</v>
      </c>
      <c r="F86" s="9">
        <f>SUM(F87+F88+F91)</f>
        <v>206314.96000000002</v>
      </c>
      <c r="G86" s="8"/>
      <c r="H86" s="8">
        <f t="shared" ref="H86:K86" si="26">SUM(H87+H88+H91)</f>
        <v>221890</v>
      </c>
      <c r="I86" s="8">
        <f t="shared" si="26"/>
        <v>221890</v>
      </c>
      <c r="J86" s="8">
        <f t="shared" si="26"/>
        <v>221890</v>
      </c>
      <c r="K86" s="8">
        <f t="shared" si="26"/>
        <v>221890</v>
      </c>
      <c r="L86" s="9">
        <f t="shared" ref="L86" si="27">SUM(L87+L88+L91)</f>
        <v>216778.32</v>
      </c>
      <c r="M86" s="114">
        <f t="shared" si="24"/>
        <v>97.696299968452834</v>
      </c>
    </row>
    <row r="87" spans="1:13" x14ac:dyDescent="0.25">
      <c r="A87" s="4"/>
      <c r="B87" s="4" t="s">
        <v>104</v>
      </c>
      <c r="C87" s="8">
        <v>138982</v>
      </c>
      <c r="D87" s="9">
        <v>132317.51999999999</v>
      </c>
      <c r="E87" s="8">
        <v>141435</v>
      </c>
      <c r="F87" s="9">
        <v>138435.79</v>
      </c>
      <c r="G87" s="8"/>
      <c r="H87" s="8">
        <v>146100</v>
      </c>
      <c r="I87" s="8">
        <v>146100</v>
      </c>
      <c r="J87" s="8">
        <v>146100</v>
      </c>
      <c r="K87" s="8">
        <v>146100</v>
      </c>
      <c r="L87" s="9">
        <v>144796.88</v>
      </c>
      <c r="M87" s="114">
        <f t="shared" si="24"/>
        <v>99.108062970568113</v>
      </c>
    </row>
    <row r="88" spans="1:13" x14ac:dyDescent="0.25">
      <c r="A88" s="4"/>
      <c r="B88" s="4" t="s">
        <v>128</v>
      </c>
      <c r="C88" s="8">
        <f xml:space="preserve"> SUM(C89:C90)</f>
        <v>56170</v>
      </c>
      <c r="D88" s="9">
        <f xml:space="preserve"> SUM(D89:D90)</f>
        <v>56292.25</v>
      </c>
      <c r="E88" s="8">
        <f t="shared" ref="E88" si="28" xml:space="preserve"> SUM(E89:E90)</f>
        <v>61583</v>
      </c>
      <c r="F88" s="9">
        <f xml:space="preserve"> SUM(F89:F90)</f>
        <v>59615.17</v>
      </c>
      <c r="G88" s="8"/>
      <c r="H88" s="8">
        <f t="shared" ref="H88:K88" si="29" xml:space="preserve"> SUM(H89:H90)</f>
        <v>65160</v>
      </c>
      <c r="I88" s="8">
        <f t="shared" si="29"/>
        <v>65160</v>
      </c>
      <c r="J88" s="8">
        <f t="shared" si="29"/>
        <v>65160</v>
      </c>
      <c r="K88" s="8">
        <f t="shared" si="29"/>
        <v>65160</v>
      </c>
      <c r="L88" s="9">
        <f t="shared" ref="L88" si="30" xml:space="preserve"> SUM(L89:L90)</f>
        <v>62195.939999999995</v>
      </c>
      <c r="M88" s="114">
        <f t="shared" si="24"/>
        <v>95.451104972375674</v>
      </c>
    </row>
    <row r="89" spans="1:13" x14ac:dyDescent="0.25">
      <c r="A89" s="4"/>
      <c r="B89" s="4" t="s">
        <v>129</v>
      </c>
      <c r="C89" s="8">
        <v>56170</v>
      </c>
      <c r="D89" s="9">
        <v>51999.82</v>
      </c>
      <c r="E89" s="8">
        <v>56700</v>
      </c>
      <c r="F89" s="9">
        <v>55667.199999999997</v>
      </c>
      <c r="G89" s="8"/>
      <c r="H89" s="8">
        <v>60260</v>
      </c>
      <c r="I89" s="8">
        <v>60260</v>
      </c>
      <c r="J89" s="8">
        <v>60260</v>
      </c>
      <c r="K89" s="8">
        <v>60260</v>
      </c>
      <c r="L89" s="9">
        <v>56852.06</v>
      </c>
      <c r="M89" s="114">
        <f t="shared" si="24"/>
        <v>94.344606704281446</v>
      </c>
    </row>
    <row r="90" spans="1:13" x14ac:dyDescent="0.25">
      <c r="A90" s="4"/>
      <c r="B90" s="4" t="s">
        <v>130</v>
      </c>
      <c r="C90" s="8">
        <v>0</v>
      </c>
      <c r="D90" s="9">
        <v>4292.43</v>
      </c>
      <c r="E90" s="8">
        <v>4883</v>
      </c>
      <c r="F90" s="9">
        <v>3947.97</v>
      </c>
      <c r="G90" s="8"/>
      <c r="H90" s="8">
        <v>4900</v>
      </c>
      <c r="I90" s="8">
        <v>4900</v>
      </c>
      <c r="J90" s="8">
        <v>4900</v>
      </c>
      <c r="K90" s="8">
        <v>4900</v>
      </c>
      <c r="L90" s="9">
        <v>5343.88</v>
      </c>
      <c r="M90" s="114">
        <f t="shared" si="24"/>
        <v>109.05877551020409</v>
      </c>
    </row>
    <row r="91" spans="1:13" x14ac:dyDescent="0.25">
      <c r="A91" s="4"/>
      <c r="B91" s="4" t="s">
        <v>131</v>
      </c>
      <c r="C91" s="8">
        <v>11054</v>
      </c>
      <c r="D91" s="9">
        <v>7247</v>
      </c>
      <c r="E91" s="8">
        <v>8925</v>
      </c>
      <c r="F91" s="9">
        <v>8264</v>
      </c>
      <c r="G91" s="8"/>
      <c r="H91" s="8">
        <v>10630</v>
      </c>
      <c r="I91" s="8">
        <v>10630</v>
      </c>
      <c r="J91" s="8">
        <v>10630</v>
      </c>
      <c r="K91" s="8">
        <v>10630</v>
      </c>
      <c r="L91" s="9">
        <v>9785.5</v>
      </c>
      <c r="M91" s="114">
        <f t="shared" si="24"/>
        <v>92.055503292568204</v>
      </c>
    </row>
    <row r="92" spans="1:13" x14ac:dyDescent="0.25">
      <c r="A92" s="4"/>
      <c r="B92" s="4"/>
      <c r="C92" s="8"/>
      <c r="D92" s="9"/>
      <c r="E92" s="8"/>
      <c r="F92" s="9"/>
      <c r="G92" s="8"/>
      <c r="H92" s="8"/>
      <c r="I92" s="8"/>
      <c r="J92" s="8"/>
      <c r="K92" s="8"/>
      <c r="L92" s="9"/>
      <c r="M92" s="92"/>
    </row>
    <row r="93" spans="1:13" x14ac:dyDescent="0.25">
      <c r="A93" s="4"/>
      <c r="B93" s="4" t="s">
        <v>105</v>
      </c>
      <c r="C93" s="8">
        <f>C94+C95+C96+C103</f>
        <v>79773</v>
      </c>
      <c r="D93" s="9">
        <f>D94+D95+D96+D103</f>
        <v>76231.179999999993</v>
      </c>
      <c r="E93" s="8">
        <f t="shared" ref="E93" si="31">E94+E95+E96+E103</f>
        <v>82298</v>
      </c>
      <c r="F93" s="9">
        <f>F94+F95+F96+F103</f>
        <v>80585.75</v>
      </c>
      <c r="G93" s="8"/>
      <c r="H93" s="8">
        <f t="shared" ref="H93:K93" si="32">H94+H95+H96+H103</f>
        <v>86483</v>
      </c>
      <c r="I93" s="8">
        <f t="shared" si="32"/>
        <v>85740</v>
      </c>
      <c r="J93" s="8">
        <f t="shared" si="32"/>
        <v>85932</v>
      </c>
      <c r="K93" s="8">
        <f t="shared" si="32"/>
        <v>85932</v>
      </c>
      <c r="L93" s="9">
        <f t="shared" ref="L93" si="33">L94+L95+L96+L103</f>
        <v>82912.450000000012</v>
      </c>
      <c r="M93" s="114">
        <f t="shared" si="24"/>
        <v>96.486116929665329</v>
      </c>
    </row>
    <row r="94" spans="1:13" x14ac:dyDescent="0.25">
      <c r="A94" s="4"/>
      <c r="B94" s="4" t="s">
        <v>106</v>
      </c>
      <c r="C94" s="8">
        <v>18260</v>
      </c>
      <c r="D94" s="9">
        <v>16698.84</v>
      </c>
      <c r="E94" s="8">
        <v>19370</v>
      </c>
      <c r="F94" s="9">
        <v>17765.43</v>
      </c>
      <c r="G94" s="8"/>
      <c r="H94" s="8">
        <v>19200</v>
      </c>
      <c r="I94" s="8">
        <v>19633</v>
      </c>
      <c r="J94" s="11">
        <v>19687</v>
      </c>
      <c r="K94" s="11">
        <v>19687</v>
      </c>
      <c r="L94" s="31">
        <v>17680.93</v>
      </c>
      <c r="M94" s="114">
        <f t="shared" si="24"/>
        <v>89.810179306141109</v>
      </c>
    </row>
    <row r="95" spans="1:13" x14ac:dyDescent="0.25">
      <c r="A95" s="4"/>
      <c r="B95" s="4" t="s">
        <v>132</v>
      </c>
      <c r="C95" s="8">
        <v>3326</v>
      </c>
      <c r="D95" s="9">
        <v>3646.1</v>
      </c>
      <c r="E95" s="8">
        <v>2791</v>
      </c>
      <c r="F95" s="9">
        <v>4919.04</v>
      </c>
      <c r="G95" s="8"/>
      <c r="H95" s="8">
        <v>4088</v>
      </c>
      <c r="I95" s="8">
        <v>4088</v>
      </c>
      <c r="J95" s="11">
        <v>4088</v>
      </c>
      <c r="K95" s="11">
        <v>4088</v>
      </c>
      <c r="L95" s="31">
        <v>4869.76</v>
      </c>
      <c r="M95" s="114">
        <f t="shared" si="24"/>
        <v>119.12328767123287</v>
      </c>
    </row>
    <row r="96" spans="1:13" x14ac:dyDescent="0.25">
      <c r="A96" s="4"/>
      <c r="B96" s="4" t="s">
        <v>107</v>
      </c>
      <c r="C96" s="8">
        <f>SUM(C97:C102)</f>
        <v>52168</v>
      </c>
      <c r="D96" s="9">
        <f>SUM(D97:D102)</f>
        <v>50539.21</v>
      </c>
      <c r="E96" s="8">
        <f t="shared" ref="E96" si="34">SUM(E97:E102)</f>
        <v>53682</v>
      </c>
      <c r="F96" s="9">
        <f>SUM(F97:F102)</f>
        <v>52008.94</v>
      </c>
      <c r="G96" s="8"/>
      <c r="H96" s="8">
        <f t="shared" ref="H96:K96" si="35">SUM(H97:H102)</f>
        <v>56412</v>
      </c>
      <c r="I96" s="8">
        <f t="shared" si="35"/>
        <v>55362</v>
      </c>
      <c r="J96" s="11">
        <f t="shared" si="35"/>
        <v>55500</v>
      </c>
      <c r="K96" s="11">
        <f t="shared" si="35"/>
        <v>55500</v>
      </c>
      <c r="L96" s="31">
        <f t="shared" ref="L96" si="36">SUM(L97:L102)</f>
        <v>54051.51</v>
      </c>
      <c r="M96" s="114">
        <f t="shared" si="24"/>
        <v>97.390108108108109</v>
      </c>
    </row>
    <row r="97" spans="1:13" x14ac:dyDescent="0.25">
      <c r="A97" s="4"/>
      <c r="B97" s="4" t="s">
        <v>108</v>
      </c>
      <c r="C97" s="8">
        <v>2817</v>
      </c>
      <c r="D97" s="9">
        <v>2720.79</v>
      </c>
      <c r="E97" s="8">
        <v>3012</v>
      </c>
      <c r="F97" s="9">
        <v>2889.15</v>
      </c>
      <c r="G97" s="8"/>
      <c r="H97" s="8">
        <v>3165</v>
      </c>
      <c r="I97" s="8">
        <v>3106</v>
      </c>
      <c r="J97" s="11">
        <v>3114</v>
      </c>
      <c r="K97" s="11">
        <v>3114</v>
      </c>
      <c r="L97" s="31">
        <v>3044.73</v>
      </c>
      <c r="M97" s="114">
        <f t="shared" si="24"/>
        <v>97.77552986512525</v>
      </c>
    </row>
    <row r="98" spans="1:13" x14ac:dyDescent="0.25">
      <c r="A98" s="4"/>
      <c r="B98" s="4" t="s">
        <v>109</v>
      </c>
      <c r="C98" s="8">
        <v>29342</v>
      </c>
      <c r="D98" s="9">
        <v>28412.54</v>
      </c>
      <c r="E98" s="8">
        <v>30122</v>
      </c>
      <c r="F98" s="9">
        <v>29197.91</v>
      </c>
      <c r="G98" s="8"/>
      <c r="H98" s="8">
        <v>31654</v>
      </c>
      <c r="I98" s="8">
        <v>31065</v>
      </c>
      <c r="J98" s="11">
        <v>31140</v>
      </c>
      <c r="K98" s="11">
        <v>31140</v>
      </c>
      <c r="L98" s="31">
        <v>30503.96</v>
      </c>
      <c r="M98" s="114">
        <f t="shared" si="24"/>
        <v>97.957482337829163</v>
      </c>
    </row>
    <row r="99" spans="1:13" x14ac:dyDescent="0.25">
      <c r="A99" s="4"/>
      <c r="B99" s="4" t="s">
        <v>110</v>
      </c>
      <c r="C99" s="8">
        <v>1675</v>
      </c>
      <c r="D99" s="9">
        <v>1650.29</v>
      </c>
      <c r="E99" s="8">
        <v>1721</v>
      </c>
      <c r="F99" s="9">
        <v>1675.47</v>
      </c>
      <c r="G99" s="8"/>
      <c r="H99" s="8">
        <v>1809</v>
      </c>
      <c r="I99" s="8">
        <v>1775</v>
      </c>
      <c r="J99" s="11">
        <v>1781</v>
      </c>
      <c r="K99" s="11">
        <v>1781</v>
      </c>
      <c r="L99" s="31">
        <v>1748.62</v>
      </c>
      <c r="M99" s="114">
        <f t="shared" si="24"/>
        <v>98.181920269511508</v>
      </c>
    </row>
    <row r="100" spans="1:13" x14ac:dyDescent="0.25">
      <c r="A100" s="4"/>
      <c r="B100" s="4" t="s">
        <v>111</v>
      </c>
      <c r="C100" s="8">
        <v>6286</v>
      </c>
      <c r="D100" s="9">
        <v>6087.7</v>
      </c>
      <c r="E100" s="8">
        <v>6455</v>
      </c>
      <c r="F100" s="9">
        <v>6256.44</v>
      </c>
      <c r="G100" s="8"/>
      <c r="H100" s="8">
        <v>6783</v>
      </c>
      <c r="I100" s="8">
        <v>6657</v>
      </c>
      <c r="J100" s="11">
        <v>6673</v>
      </c>
      <c r="K100" s="11">
        <v>6673</v>
      </c>
      <c r="L100" s="31">
        <v>6308.06</v>
      </c>
      <c r="M100" s="114">
        <f t="shared" si="24"/>
        <v>94.531095459313661</v>
      </c>
    </row>
    <row r="101" spans="1:13" x14ac:dyDescent="0.25">
      <c r="A101" s="4"/>
      <c r="B101" s="4" t="s">
        <v>112</v>
      </c>
      <c r="C101" s="8">
        <v>2094</v>
      </c>
      <c r="D101" s="9">
        <v>2028.57</v>
      </c>
      <c r="E101" s="8">
        <v>2152</v>
      </c>
      <c r="F101" s="9">
        <v>2084.61</v>
      </c>
      <c r="G101" s="8"/>
      <c r="H101" s="8">
        <v>2261</v>
      </c>
      <c r="I101" s="8">
        <v>2219</v>
      </c>
      <c r="J101" s="11">
        <v>2225</v>
      </c>
      <c r="K101" s="11">
        <v>2225</v>
      </c>
      <c r="L101" s="31">
        <v>2099.0300000000002</v>
      </c>
      <c r="M101" s="114">
        <f t="shared" si="24"/>
        <v>94.338426966292147</v>
      </c>
    </row>
    <row r="102" spans="1:13" x14ac:dyDescent="0.25">
      <c r="A102" s="4"/>
      <c r="B102" s="4" t="s">
        <v>113</v>
      </c>
      <c r="C102" s="8">
        <v>9954</v>
      </c>
      <c r="D102" s="9">
        <v>9639.32</v>
      </c>
      <c r="E102" s="8">
        <v>10220</v>
      </c>
      <c r="F102" s="9">
        <v>9905.36</v>
      </c>
      <c r="G102" s="8"/>
      <c r="H102" s="8">
        <v>10740</v>
      </c>
      <c r="I102" s="8">
        <v>10540</v>
      </c>
      <c r="J102" s="11">
        <v>10567</v>
      </c>
      <c r="K102" s="11">
        <v>10567</v>
      </c>
      <c r="L102" s="31">
        <v>10347.11</v>
      </c>
      <c r="M102" s="114">
        <f t="shared" si="24"/>
        <v>97.919087725939249</v>
      </c>
    </row>
    <row r="103" spans="1:13" x14ac:dyDescent="0.25">
      <c r="A103" s="4"/>
      <c r="B103" s="4" t="s">
        <v>114</v>
      </c>
      <c r="C103" s="8">
        <v>6019</v>
      </c>
      <c r="D103" s="9">
        <v>5347.03</v>
      </c>
      <c r="E103" s="8">
        <v>6455</v>
      </c>
      <c r="F103" s="9">
        <v>5892.34</v>
      </c>
      <c r="G103" s="8"/>
      <c r="H103" s="8">
        <v>6783</v>
      </c>
      <c r="I103" s="8">
        <v>6657</v>
      </c>
      <c r="J103" s="8">
        <v>6657</v>
      </c>
      <c r="K103" s="8">
        <v>6657</v>
      </c>
      <c r="L103" s="9">
        <v>6310.25</v>
      </c>
      <c r="M103" s="114">
        <f t="shared" si="24"/>
        <v>94.791197235992186</v>
      </c>
    </row>
    <row r="104" spans="1:13" x14ac:dyDescent="0.25">
      <c r="A104" s="4"/>
      <c r="B104" s="4"/>
      <c r="C104" s="8"/>
      <c r="D104" s="9"/>
      <c r="E104" s="8"/>
      <c r="F104" s="9"/>
      <c r="G104" s="8"/>
      <c r="H104" s="8"/>
      <c r="I104" s="8"/>
      <c r="J104" s="8"/>
      <c r="K104" s="8"/>
      <c r="L104" s="9"/>
      <c r="M104" s="92"/>
    </row>
    <row r="105" spans="1:13" x14ac:dyDescent="0.25">
      <c r="A105" s="4"/>
      <c r="B105" s="4" t="s">
        <v>115</v>
      </c>
      <c r="C105" s="8">
        <f>C106+C108+C110+C117+C120</f>
        <v>37923</v>
      </c>
      <c r="D105" s="9">
        <f>D106+D108+D110+D117+D120</f>
        <v>31836.9</v>
      </c>
      <c r="E105" s="8">
        <f t="shared" ref="E105" si="37">E106+E108+E110+E117+E120</f>
        <v>44007</v>
      </c>
      <c r="F105" s="9">
        <f>F106+F108+F110+F117+F120</f>
        <v>33861.49</v>
      </c>
      <c r="G105" s="8"/>
      <c r="H105" s="8">
        <f t="shared" ref="H105:K105" si="38">H106+H108+H110+H117+H120</f>
        <v>42113</v>
      </c>
      <c r="I105" s="8">
        <f t="shared" si="38"/>
        <v>43171</v>
      </c>
      <c r="J105" s="8">
        <f t="shared" si="38"/>
        <v>43711</v>
      </c>
      <c r="K105" s="8">
        <f t="shared" si="38"/>
        <v>44011</v>
      </c>
      <c r="L105" s="9">
        <f t="shared" ref="L105" si="39">L106+L108+L110+L117+L120</f>
        <v>34278.65</v>
      </c>
      <c r="M105" s="114">
        <f t="shared" si="24"/>
        <v>77.886551089500358</v>
      </c>
    </row>
    <row r="106" spans="1:13" x14ac:dyDescent="0.25">
      <c r="A106" s="4"/>
      <c r="B106" s="4" t="s">
        <v>133</v>
      </c>
      <c r="C106" s="8">
        <f>SUM(C107:C107)</f>
        <v>204</v>
      </c>
      <c r="D106" s="9">
        <f>SUM(D107:D107)</f>
        <v>400.81</v>
      </c>
      <c r="E106" s="8">
        <f t="shared" ref="E106" si="40">SUM(E107:E107)</f>
        <v>800</v>
      </c>
      <c r="F106" s="9">
        <f>SUM(F107:F107)</f>
        <v>471.59</v>
      </c>
      <c r="G106" s="8"/>
      <c r="H106" s="8">
        <f t="shared" ref="H106:L106" si="41">SUM(H107:H107)</f>
        <v>800</v>
      </c>
      <c r="I106" s="8">
        <f t="shared" si="41"/>
        <v>800</v>
      </c>
      <c r="J106" s="8">
        <f t="shared" si="41"/>
        <v>800</v>
      </c>
      <c r="K106" s="8">
        <f t="shared" si="41"/>
        <v>800</v>
      </c>
      <c r="L106" s="9">
        <f t="shared" si="41"/>
        <v>217.9</v>
      </c>
      <c r="M106" s="114">
        <f t="shared" si="24"/>
        <v>27.237500000000004</v>
      </c>
    </row>
    <row r="107" spans="1:13" x14ac:dyDescent="0.25">
      <c r="A107" s="4"/>
      <c r="B107" s="4" t="s">
        <v>134</v>
      </c>
      <c r="C107" s="8">
        <v>204</v>
      </c>
      <c r="D107" s="9">
        <v>400.81</v>
      </c>
      <c r="E107" s="11">
        <v>800</v>
      </c>
      <c r="F107" s="9">
        <v>471.59</v>
      </c>
      <c r="G107" s="8"/>
      <c r="H107" s="11">
        <v>800</v>
      </c>
      <c r="I107" s="11">
        <v>800</v>
      </c>
      <c r="J107" s="11">
        <v>800</v>
      </c>
      <c r="K107" s="11">
        <v>800</v>
      </c>
      <c r="L107" s="31">
        <v>217.9</v>
      </c>
      <c r="M107" s="114">
        <f t="shared" si="24"/>
        <v>27.237500000000004</v>
      </c>
    </row>
    <row r="108" spans="1:13" x14ac:dyDescent="0.25">
      <c r="A108" s="4"/>
      <c r="B108" s="4" t="s">
        <v>135</v>
      </c>
      <c r="C108" s="8">
        <f>SUM(C109:C109)</f>
        <v>7823</v>
      </c>
      <c r="D108" s="9">
        <f>SUM(D109:D109)</f>
        <v>6648.03</v>
      </c>
      <c r="E108" s="8">
        <f t="shared" ref="E108" si="42">SUM(E109:E109)</f>
        <v>9000</v>
      </c>
      <c r="F108" s="9">
        <f>SUM(F109:F109)</f>
        <v>7635.56</v>
      </c>
      <c r="G108" s="8"/>
      <c r="H108" s="8">
        <f t="shared" ref="H108:L108" si="43">SUM(H109:H109)</f>
        <v>9000</v>
      </c>
      <c r="I108" s="8">
        <f t="shared" si="43"/>
        <v>9000</v>
      </c>
      <c r="J108" s="8">
        <f t="shared" si="43"/>
        <v>9000</v>
      </c>
      <c r="K108" s="8">
        <f t="shared" si="43"/>
        <v>9000</v>
      </c>
      <c r="L108" s="9">
        <f t="shared" si="43"/>
        <v>6198.32</v>
      </c>
      <c r="M108" s="114">
        <f t="shared" si="24"/>
        <v>68.870222222222225</v>
      </c>
    </row>
    <row r="109" spans="1:13" x14ac:dyDescent="0.25">
      <c r="A109" s="4" t="s">
        <v>136</v>
      </c>
      <c r="B109" s="4" t="s">
        <v>137</v>
      </c>
      <c r="C109" s="8">
        <v>7823</v>
      </c>
      <c r="D109" s="9">
        <v>6648.03</v>
      </c>
      <c r="E109" s="11">
        <v>9000</v>
      </c>
      <c r="F109" s="9">
        <v>7635.56</v>
      </c>
      <c r="G109" s="8"/>
      <c r="H109" s="11">
        <v>9000</v>
      </c>
      <c r="I109" s="11">
        <v>9000</v>
      </c>
      <c r="J109" s="11">
        <v>9000</v>
      </c>
      <c r="K109" s="11">
        <v>9000</v>
      </c>
      <c r="L109" s="31">
        <v>6198.32</v>
      </c>
      <c r="M109" s="114">
        <f t="shared" si="24"/>
        <v>68.870222222222225</v>
      </c>
    </row>
    <row r="110" spans="1:13" x14ac:dyDescent="0.25">
      <c r="A110" s="4"/>
      <c r="B110" s="4" t="s">
        <v>118</v>
      </c>
      <c r="C110" s="8">
        <f>SUM(C111:C116)</f>
        <v>6193</v>
      </c>
      <c r="D110" s="9">
        <f>SUM(D111:D116)</f>
        <v>3881.36</v>
      </c>
      <c r="E110" s="8">
        <f t="shared" ref="E110" si="44">SUM(E111:E116)</f>
        <v>7065</v>
      </c>
      <c r="F110" s="9">
        <f>SUM(F111:F116)</f>
        <v>3357.7000000000003</v>
      </c>
      <c r="G110" s="8"/>
      <c r="H110" s="8">
        <f t="shared" ref="H110:K110" si="45">SUM(H111:H116)</f>
        <v>7065</v>
      </c>
      <c r="I110" s="8">
        <f t="shared" si="45"/>
        <v>7765</v>
      </c>
      <c r="J110" s="8">
        <f t="shared" si="45"/>
        <v>7765</v>
      </c>
      <c r="K110" s="8">
        <f t="shared" si="45"/>
        <v>7765</v>
      </c>
      <c r="L110" s="9">
        <f t="shared" ref="L110" si="46">SUM(L111:L116)</f>
        <v>4882.09</v>
      </c>
      <c r="M110" s="114">
        <f t="shared" si="24"/>
        <v>62.87301996136511</v>
      </c>
    </row>
    <row r="111" spans="1:13" x14ac:dyDescent="0.25">
      <c r="A111" s="4"/>
      <c r="B111" s="4" t="s">
        <v>138</v>
      </c>
      <c r="C111" s="8">
        <v>47</v>
      </c>
      <c r="D111" s="9">
        <v>0</v>
      </c>
      <c r="E111" s="8">
        <v>900</v>
      </c>
      <c r="F111" s="9">
        <v>0</v>
      </c>
      <c r="G111" s="8"/>
      <c r="H111" s="8">
        <v>900</v>
      </c>
      <c r="I111" s="8">
        <v>1000</v>
      </c>
      <c r="J111" s="8">
        <v>1000</v>
      </c>
      <c r="K111" s="8">
        <v>1000</v>
      </c>
      <c r="L111" s="9">
        <v>70</v>
      </c>
      <c r="M111" s="114">
        <f t="shared" si="24"/>
        <v>7.0000000000000009</v>
      </c>
    </row>
    <row r="112" spans="1:13" x14ac:dyDescent="0.25">
      <c r="A112" s="4"/>
      <c r="B112" s="4" t="s">
        <v>139</v>
      </c>
      <c r="C112" s="8">
        <v>0</v>
      </c>
      <c r="D112" s="9">
        <v>0</v>
      </c>
      <c r="E112" s="8">
        <v>0</v>
      </c>
      <c r="F112" s="9">
        <v>0</v>
      </c>
      <c r="G112" s="8"/>
      <c r="H112" s="8">
        <v>0</v>
      </c>
      <c r="I112" s="8">
        <v>0</v>
      </c>
      <c r="J112" s="8">
        <v>0</v>
      </c>
      <c r="K112" s="8">
        <v>0</v>
      </c>
      <c r="L112" s="9">
        <v>19</v>
      </c>
      <c r="M112" s="114" t="s">
        <v>517</v>
      </c>
    </row>
    <row r="113" spans="1:13" x14ac:dyDescent="0.25">
      <c r="A113" s="4"/>
      <c r="B113" s="4" t="s">
        <v>140</v>
      </c>
      <c r="C113" s="8">
        <v>0</v>
      </c>
      <c r="D113" s="9">
        <v>0</v>
      </c>
      <c r="E113" s="11">
        <v>100</v>
      </c>
      <c r="F113" s="9">
        <v>30.28</v>
      </c>
      <c r="G113" s="8"/>
      <c r="H113" s="11">
        <v>100</v>
      </c>
      <c r="I113" s="11">
        <v>200</v>
      </c>
      <c r="J113" s="11">
        <v>200</v>
      </c>
      <c r="K113" s="11">
        <v>200</v>
      </c>
      <c r="L113" s="31">
        <v>0</v>
      </c>
      <c r="M113" s="114">
        <f t="shared" si="24"/>
        <v>0</v>
      </c>
    </row>
    <row r="114" spans="1:13" x14ac:dyDescent="0.25">
      <c r="A114" s="4"/>
      <c r="B114" s="4" t="s">
        <v>141</v>
      </c>
      <c r="C114" s="8">
        <v>4317</v>
      </c>
      <c r="D114" s="9">
        <v>2588.31</v>
      </c>
      <c r="E114" s="11">
        <v>4000</v>
      </c>
      <c r="F114" s="9">
        <v>2620.02</v>
      </c>
      <c r="G114" s="8"/>
      <c r="H114" s="8">
        <v>4000</v>
      </c>
      <c r="I114" s="8">
        <v>4500</v>
      </c>
      <c r="J114" s="8">
        <v>4500</v>
      </c>
      <c r="K114" s="8">
        <v>4500</v>
      </c>
      <c r="L114" s="9">
        <v>4006.96</v>
      </c>
      <c r="M114" s="114">
        <f t="shared" si="24"/>
        <v>89.043555555555557</v>
      </c>
    </row>
    <row r="115" spans="1:13" x14ac:dyDescent="0.25">
      <c r="A115" s="4"/>
      <c r="B115" s="4" t="s">
        <v>142</v>
      </c>
      <c r="C115" s="8">
        <v>1789</v>
      </c>
      <c r="D115" s="9">
        <v>1239.45</v>
      </c>
      <c r="E115" s="11">
        <v>2000</v>
      </c>
      <c r="F115" s="9">
        <v>676.05</v>
      </c>
      <c r="G115" s="8"/>
      <c r="H115" s="8">
        <v>2000</v>
      </c>
      <c r="I115" s="8">
        <v>2000</v>
      </c>
      <c r="J115" s="8">
        <v>2000</v>
      </c>
      <c r="K115" s="8">
        <v>2000</v>
      </c>
      <c r="L115" s="9">
        <v>733.93</v>
      </c>
      <c r="M115" s="114">
        <f t="shared" si="24"/>
        <v>36.6965</v>
      </c>
    </row>
    <row r="116" spans="1:13" x14ac:dyDescent="0.25">
      <c r="A116" s="4"/>
      <c r="B116" s="4" t="s">
        <v>143</v>
      </c>
      <c r="C116" s="8">
        <v>40</v>
      </c>
      <c r="D116" s="9">
        <v>53.6</v>
      </c>
      <c r="E116" s="11">
        <v>65</v>
      </c>
      <c r="F116" s="9">
        <v>31.35</v>
      </c>
      <c r="G116" s="8"/>
      <c r="H116" s="8">
        <v>65</v>
      </c>
      <c r="I116" s="8">
        <v>65</v>
      </c>
      <c r="J116" s="8">
        <v>65</v>
      </c>
      <c r="K116" s="8">
        <v>65</v>
      </c>
      <c r="L116" s="9">
        <v>52.2</v>
      </c>
      <c r="M116" s="114">
        <f t="shared" si="24"/>
        <v>80.307692307692307</v>
      </c>
    </row>
    <row r="117" spans="1:13" x14ac:dyDescent="0.25">
      <c r="A117" s="4"/>
      <c r="B117" s="4" t="s">
        <v>144</v>
      </c>
      <c r="C117" s="8">
        <f>SUM(C118:C119)</f>
        <v>312</v>
      </c>
      <c r="D117" s="9">
        <f>SUM(D118:D119)</f>
        <v>294.8</v>
      </c>
      <c r="E117" s="8">
        <f t="shared" ref="E117" si="47">SUM(E118:E119)</f>
        <v>500</v>
      </c>
      <c r="F117" s="9">
        <f>SUM(F118:F119)</f>
        <v>144.80000000000001</v>
      </c>
      <c r="G117" s="8"/>
      <c r="H117" s="8">
        <f t="shared" ref="H117:K117" si="48">SUM(H118:H119)</f>
        <v>400</v>
      </c>
      <c r="I117" s="8">
        <f t="shared" si="48"/>
        <v>500</v>
      </c>
      <c r="J117" s="8">
        <f t="shared" si="48"/>
        <v>500</v>
      </c>
      <c r="K117" s="8">
        <f t="shared" si="48"/>
        <v>500</v>
      </c>
      <c r="L117" s="9">
        <f t="shared" ref="L117" si="49">SUM(L118:L119)</f>
        <v>183.72</v>
      </c>
      <c r="M117" s="114">
        <f t="shared" si="24"/>
        <v>36.744</v>
      </c>
    </row>
    <row r="118" spans="1:13" x14ac:dyDescent="0.25">
      <c r="A118" s="4"/>
      <c r="B118" s="4" t="s">
        <v>145</v>
      </c>
      <c r="C118" s="8">
        <v>0</v>
      </c>
      <c r="D118" s="9">
        <v>0</v>
      </c>
      <c r="E118" s="8">
        <v>100</v>
      </c>
      <c r="F118" s="9">
        <v>0</v>
      </c>
      <c r="G118" s="8"/>
      <c r="H118" s="8">
        <v>100</v>
      </c>
      <c r="I118" s="8">
        <v>100</v>
      </c>
      <c r="J118" s="8">
        <v>100</v>
      </c>
      <c r="K118" s="8">
        <v>100</v>
      </c>
      <c r="L118" s="9">
        <v>0</v>
      </c>
      <c r="M118" s="114">
        <f t="shared" si="24"/>
        <v>0</v>
      </c>
    </row>
    <row r="119" spans="1:13" x14ac:dyDescent="0.25">
      <c r="A119" s="4"/>
      <c r="B119" s="4" t="s">
        <v>146</v>
      </c>
      <c r="C119" s="8">
        <v>312</v>
      </c>
      <c r="D119" s="9">
        <v>294.8</v>
      </c>
      <c r="E119" s="8">
        <v>400</v>
      </c>
      <c r="F119" s="9">
        <v>144.80000000000001</v>
      </c>
      <c r="G119" s="8"/>
      <c r="H119" s="8">
        <v>300</v>
      </c>
      <c r="I119" s="8">
        <v>400</v>
      </c>
      <c r="J119" s="8">
        <v>400</v>
      </c>
      <c r="K119" s="8">
        <v>400</v>
      </c>
      <c r="L119" s="9">
        <v>183.72</v>
      </c>
      <c r="M119" s="114">
        <f t="shared" si="24"/>
        <v>45.93</v>
      </c>
    </row>
    <row r="120" spans="1:13" x14ac:dyDescent="0.25">
      <c r="A120" s="4"/>
      <c r="B120" s="4" t="s">
        <v>120</v>
      </c>
      <c r="C120" s="8">
        <f>SUM(C121:C134)</f>
        <v>23391</v>
      </c>
      <c r="D120" s="9">
        <f>SUM(D121:D134)</f>
        <v>20611.900000000001</v>
      </c>
      <c r="E120" s="8">
        <f t="shared" ref="E120" si="50">SUM(E121:E134)</f>
        <v>26642</v>
      </c>
      <c r="F120" s="9">
        <f>SUM(F121:F134)</f>
        <v>22251.84</v>
      </c>
      <c r="G120" s="8"/>
      <c r="H120" s="8">
        <f t="shared" ref="H120:K120" si="51">SUM(H121:H134)</f>
        <v>24848</v>
      </c>
      <c r="I120" s="8">
        <f t="shared" si="51"/>
        <v>25106</v>
      </c>
      <c r="J120" s="8">
        <f t="shared" si="51"/>
        <v>25646</v>
      </c>
      <c r="K120" s="8">
        <f t="shared" si="51"/>
        <v>25946</v>
      </c>
      <c r="L120" s="9">
        <f t="shared" ref="L120" si="52">SUM(L121:L134)</f>
        <v>22796.620000000003</v>
      </c>
      <c r="M120" s="114">
        <f t="shared" si="24"/>
        <v>87.861789871271114</v>
      </c>
    </row>
    <row r="121" spans="1:13" x14ac:dyDescent="0.25">
      <c r="A121" s="4"/>
      <c r="B121" s="4" t="s">
        <v>121</v>
      </c>
      <c r="C121" s="8">
        <v>13</v>
      </c>
      <c r="D121" s="9">
        <v>18.239999999999998</v>
      </c>
      <c r="E121" s="8">
        <v>100</v>
      </c>
      <c r="F121" s="9">
        <v>33.9</v>
      </c>
      <c r="G121" s="8"/>
      <c r="H121" s="8">
        <v>100</v>
      </c>
      <c r="I121" s="8">
        <v>100</v>
      </c>
      <c r="J121" s="8">
        <v>100</v>
      </c>
      <c r="K121" s="8">
        <v>100</v>
      </c>
      <c r="L121" s="9">
        <v>11.12</v>
      </c>
      <c r="M121" s="114">
        <f t="shared" si="24"/>
        <v>11.12</v>
      </c>
    </row>
    <row r="122" spans="1:13" x14ac:dyDescent="0.25">
      <c r="A122" s="4"/>
      <c r="B122" s="4" t="s">
        <v>147</v>
      </c>
      <c r="C122" s="8">
        <v>3335</v>
      </c>
      <c r="D122" s="9">
        <v>2225.98</v>
      </c>
      <c r="E122" s="8">
        <v>3000</v>
      </c>
      <c r="F122" s="9">
        <v>2249.86</v>
      </c>
      <c r="G122" s="8"/>
      <c r="H122" s="8">
        <v>3800</v>
      </c>
      <c r="I122" s="8">
        <v>3800</v>
      </c>
      <c r="J122" s="8">
        <v>3800</v>
      </c>
      <c r="K122" s="8">
        <v>3800</v>
      </c>
      <c r="L122" s="9">
        <v>3105.66</v>
      </c>
      <c r="M122" s="114">
        <f t="shared" si="24"/>
        <v>81.727894736842103</v>
      </c>
    </row>
    <row r="123" spans="1:13" x14ac:dyDescent="0.25">
      <c r="A123" s="4"/>
      <c r="B123" s="4" t="s">
        <v>148</v>
      </c>
      <c r="C123" s="8">
        <v>1752</v>
      </c>
      <c r="D123" s="9">
        <v>224.17</v>
      </c>
      <c r="E123" s="8">
        <v>1800</v>
      </c>
      <c r="F123" s="9">
        <v>198.5</v>
      </c>
      <c r="G123" s="8"/>
      <c r="H123" s="8">
        <v>800</v>
      </c>
      <c r="I123" s="8">
        <v>795</v>
      </c>
      <c r="J123" s="8">
        <v>795</v>
      </c>
      <c r="K123" s="8">
        <v>795</v>
      </c>
      <c r="L123" s="9">
        <v>174.41</v>
      </c>
      <c r="M123" s="114">
        <f t="shared" si="24"/>
        <v>21.938364779874213</v>
      </c>
    </row>
    <row r="124" spans="1:13" x14ac:dyDescent="0.25">
      <c r="A124" s="4"/>
      <c r="B124" s="4" t="s">
        <v>149</v>
      </c>
      <c r="C124" s="8">
        <v>0</v>
      </c>
      <c r="D124" s="9">
        <v>0</v>
      </c>
      <c r="E124" s="11">
        <v>20</v>
      </c>
      <c r="F124" s="9">
        <v>20</v>
      </c>
      <c r="G124" s="8"/>
      <c r="H124" s="11">
        <v>20</v>
      </c>
      <c r="I124" s="11">
        <v>20</v>
      </c>
      <c r="J124" s="11">
        <v>20</v>
      </c>
      <c r="K124" s="11">
        <v>20</v>
      </c>
      <c r="L124" s="31">
        <v>0</v>
      </c>
      <c r="M124" s="114">
        <f t="shared" si="24"/>
        <v>0</v>
      </c>
    </row>
    <row r="125" spans="1:13" x14ac:dyDescent="0.25">
      <c r="A125" s="4"/>
      <c r="B125" s="4" t="s">
        <v>150</v>
      </c>
      <c r="C125" s="8">
        <v>0</v>
      </c>
      <c r="D125" s="9">
        <v>0</v>
      </c>
      <c r="E125" s="8">
        <v>650</v>
      </c>
      <c r="F125" s="9">
        <v>643.5</v>
      </c>
      <c r="G125" s="8"/>
      <c r="H125" s="8">
        <v>0</v>
      </c>
      <c r="I125" s="8">
        <v>0</v>
      </c>
      <c r="J125" s="8">
        <v>0</v>
      </c>
      <c r="K125" s="8">
        <v>0</v>
      </c>
      <c r="L125" s="9">
        <v>0</v>
      </c>
      <c r="M125" s="114" t="s">
        <v>517</v>
      </c>
    </row>
    <row r="126" spans="1:13" x14ac:dyDescent="0.25">
      <c r="A126" s="4"/>
      <c r="B126" s="4" t="s">
        <v>151</v>
      </c>
      <c r="C126" s="8">
        <v>143</v>
      </c>
      <c r="D126" s="9">
        <v>0</v>
      </c>
      <c r="E126" s="11">
        <v>1</v>
      </c>
      <c r="F126" s="9">
        <v>0</v>
      </c>
      <c r="G126" s="8"/>
      <c r="H126" s="11">
        <v>0</v>
      </c>
      <c r="I126" s="11">
        <v>0</v>
      </c>
      <c r="J126" s="11">
        <v>0</v>
      </c>
      <c r="K126" s="11">
        <v>0</v>
      </c>
      <c r="L126" s="31">
        <v>0</v>
      </c>
      <c r="M126" s="114" t="s">
        <v>517</v>
      </c>
    </row>
    <row r="127" spans="1:13" x14ac:dyDescent="0.25">
      <c r="A127" s="4"/>
      <c r="B127" s="4" t="s">
        <v>122</v>
      </c>
      <c r="C127" s="8">
        <v>15441</v>
      </c>
      <c r="D127" s="9">
        <v>15237.01</v>
      </c>
      <c r="E127" s="11">
        <v>16980</v>
      </c>
      <c r="F127" s="9">
        <v>15757.41</v>
      </c>
      <c r="G127" s="8"/>
      <c r="H127" s="8">
        <v>16800</v>
      </c>
      <c r="I127" s="8">
        <v>16800</v>
      </c>
      <c r="J127" s="8">
        <v>16800</v>
      </c>
      <c r="K127" s="8">
        <v>16800</v>
      </c>
      <c r="L127" s="9">
        <v>15844.12</v>
      </c>
      <c r="M127" s="114">
        <f t="shared" si="24"/>
        <v>94.310238095238091</v>
      </c>
    </row>
    <row r="128" spans="1:13" x14ac:dyDescent="0.25">
      <c r="A128" s="4"/>
      <c r="B128" s="4" t="s">
        <v>152</v>
      </c>
      <c r="C128" s="8">
        <v>2707</v>
      </c>
      <c r="D128" s="9">
        <v>2576.5</v>
      </c>
      <c r="E128" s="11">
        <v>3179</v>
      </c>
      <c r="F128" s="9">
        <v>2436.79</v>
      </c>
      <c r="G128" s="8"/>
      <c r="H128" s="8">
        <v>3328</v>
      </c>
      <c r="I128" s="8">
        <v>3328</v>
      </c>
      <c r="J128" s="8">
        <v>3328</v>
      </c>
      <c r="K128" s="8">
        <v>3328</v>
      </c>
      <c r="L128" s="9">
        <v>2854.13</v>
      </c>
      <c r="M128" s="114">
        <f t="shared" si="24"/>
        <v>85.761117788461533</v>
      </c>
    </row>
    <row r="129" spans="1:13" x14ac:dyDescent="0.25">
      <c r="A129" s="4"/>
      <c r="B129" s="4" t="s">
        <v>123</v>
      </c>
      <c r="C129" s="8">
        <v>0</v>
      </c>
      <c r="D129" s="9">
        <v>0</v>
      </c>
      <c r="E129" s="11">
        <v>0</v>
      </c>
      <c r="F129" s="9">
        <v>0</v>
      </c>
      <c r="G129" s="8"/>
      <c r="H129" s="8">
        <v>0</v>
      </c>
      <c r="I129" s="8">
        <v>168</v>
      </c>
      <c r="J129" s="8">
        <v>168</v>
      </c>
      <c r="K129" s="8">
        <v>168</v>
      </c>
      <c r="L129" s="9">
        <v>112.68</v>
      </c>
      <c r="M129" s="114">
        <f t="shared" si="24"/>
        <v>67.071428571428569</v>
      </c>
    </row>
    <row r="130" spans="1:13" x14ac:dyDescent="0.25">
      <c r="A130" s="4"/>
      <c r="B130" s="4" t="s">
        <v>153</v>
      </c>
      <c r="C130" s="8">
        <v>0</v>
      </c>
      <c r="D130" s="9">
        <v>0</v>
      </c>
      <c r="E130" s="11">
        <v>0</v>
      </c>
      <c r="F130" s="9">
        <v>0</v>
      </c>
      <c r="G130" s="8"/>
      <c r="H130" s="8">
        <v>0</v>
      </c>
      <c r="I130" s="8">
        <v>5</v>
      </c>
      <c r="J130" s="8">
        <v>5</v>
      </c>
      <c r="K130" s="8">
        <v>5</v>
      </c>
      <c r="L130" s="9">
        <v>4.5</v>
      </c>
      <c r="M130" s="114">
        <f t="shared" si="24"/>
        <v>90</v>
      </c>
    </row>
    <row r="131" spans="1:13" x14ac:dyDescent="0.25">
      <c r="A131" s="4" t="s">
        <v>136</v>
      </c>
      <c r="B131" s="4" t="s">
        <v>154</v>
      </c>
      <c r="C131" s="8">
        <v>0</v>
      </c>
      <c r="D131" s="9">
        <v>330</v>
      </c>
      <c r="E131" s="8">
        <v>0</v>
      </c>
      <c r="F131" s="9">
        <v>0</v>
      </c>
      <c r="G131" s="8"/>
      <c r="H131" s="8">
        <v>0</v>
      </c>
      <c r="I131" s="8">
        <v>0</v>
      </c>
      <c r="J131" s="11">
        <v>540</v>
      </c>
      <c r="K131" s="11">
        <v>540</v>
      </c>
      <c r="L131" s="31">
        <v>300</v>
      </c>
      <c r="M131" s="114">
        <f t="shared" si="24"/>
        <v>55.555555555555557</v>
      </c>
    </row>
    <row r="132" spans="1:13" x14ac:dyDescent="0.25">
      <c r="A132" s="4"/>
      <c r="B132" s="4" t="s">
        <v>155</v>
      </c>
      <c r="C132" s="8">
        <v>0</v>
      </c>
      <c r="D132" s="9">
        <v>0</v>
      </c>
      <c r="E132" s="8">
        <v>0</v>
      </c>
      <c r="F132" s="9">
        <v>0</v>
      </c>
      <c r="G132" s="8"/>
      <c r="H132" s="8">
        <v>0</v>
      </c>
      <c r="I132" s="8">
        <v>0</v>
      </c>
      <c r="J132" s="11">
        <v>0</v>
      </c>
      <c r="K132" s="11">
        <v>300</v>
      </c>
      <c r="L132" s="31">
        <v>300</v>
      </c>
      <c r="M132" s="114">
        <f t="shared" si="24"/>
        <v>100</v>
      </c>
    </row>
    <row r="133" spans="1:13" x14ac:dyDescent="0.25">
      <c r="A133" s="4"/>
      <c r="B133" s="4" t="s">
        <v>156</v>
      </c>
      <c r="C133" s="8">
        <v>0</v>
      </c>
      <c r="D133" s="9">
        <v>0</v>
      </c>
      <c r="E133" s="8">
        <v>0</v>
      </c>
      <c r="F133" s="9">
        <v>0</v>
      </c>
      <c r="G133" s="8"/>
      <c r="H133" s="8">
        <v>0</v>
      </c>
      <c r="I133" s="8">
        <v>90</v>
      </c>
      <c r="J133" s="8">
        <v>90</v>
      </c>
      <c r="K133" s="8">
        <v>90</v>
      </c>
      <c r="L133" s="9">
        <v>90</v>
      </c>
      <c r="M133" s="114">
        <f t="shared" si="24"/>
        <v>100</v>
      </c>
    </row>
    <row r="134" spans="1:13" x14ac:dyDescent="0.25">
      <c r="A134" s="4"/>
      <c r="B134" s="4" t="s">
        <v>157</v>
      </c>
      <c r="C134" s="8">
        <v>0</v>
      </c>
      <c r="D134" s="9">
        <v>0</v>
      </c>
      <c r="E134" s="11">
        <v>912</v>
      </c>
      <c r="F134" s="9">
        <v>911.88</v>
      </c>
      <c r="G134" s="8"/>
      <c r="H134" s="11">
        <v>0</v>
      </c>
      <c r="I134" s="11">
        <v>0</v>
      </c>
      <c r="J134" s="11">
        <v>0</v>
      </c>
      <c r="K134" s="11">
        <v>0</v>
      </c>
      <c r="L134" s="31">
        <v>0</v>
      </c>
      <c r="M134" s="114" t="s">
        <v>517</v>
      </c>
    </row>
    <row r="135" spans="1:13" x14ac:dyDescent="0.25">
      <c r="A135" s="4"/>
      <c r="B135" s="4"/>
      <c r="C135" s="8"/>
      <c r="D135" s="9"/>
      <c r="E135" s="8"/>
      <c r="F135" s="9"/>
      <c r="G135" s="8"/>
      <c r="H135" s="8"/>
      <c r="I135" s="8"/>
      <c r="J135" s="8"/>
      <c r="K135" s="8"/>
      <c r="L135" s="9"/>
      <c r="M135" s="114" t="s">
        <v>136</v>
      </c>
    </row>
    <row r="136" spans="1:13" x14ac:dyDescent="0.25">
      <c r="A136" s="4"/>
      <c r="B136" s="4" t="s">
        <v>124</v>
      </c>
      <c r="C136" s="8">
        <f>C137</f>
        <v>2287</v>
      </c>
      <c r="D136" s="9">
        <f>D137</f>
        <v>9070.35</v>
      </c>
      <c r="E136" s="8">
        <f t="shared" ref="E136" si="53">E137</f>
        <v>5214</v>
      </c>
      <c r="F136" s="9">
        <f>F137</f>
        <v>5393.85</v>
      </c>
      <c r="G136" s="8"/>
      <c r="H136" s="8">
        <f t="shared" ref="H136:L136" si="54">H137</f>
        <v>6210</v>
      </c>
      <c r="I136" s="8">
        <f t="shared" si="54"/>
        <v>2000</v>
      </c>
      <c r="J136" s="8">
        <f t="shared" si="54"/>
        <v>2000</v>
      </c>
      <c r="K136" s="8">
        <f t="shared" si="54"/>
        <v>2077</v>
      </c>
      <c r="L136" s="9">
        <f t="shared" si="54"/>
        <v>2191.8200000000002</v>
      </c>
      <c r="M136" s="114">
        <f t="shared" si="24"/>
        <v>105.52816562349543</v>
      </c>
    </row>
    <row r="137" spans="1:13" x14ac:dyDescent="0.25">
      <c r="A137" s="4"/>
      <c r="B137" s="4" t="s">
        <v>125</v>
      </c>
      <c r="C137" s="8">
        <f>SUM(C138:C139)</f>
        <v>2287</v>
      </c>
      <c r="D137" s="9">
        <f>SUM(D138:D139)</f>
        <v>9070.35</v>
      </c>
      <c r="E137" s="8">
        <f t="shared" ref="E137" si="55">SUM(E138:E139)</f>
        <v>5214</v>
      </c>
      <c r="F137" s="9">
        <f>SUM(F138:F139)</f>
        <v>5393.85</v>
      </c>
      <c r="G137" s="8"/>
      <c r="H137" s="8">
        <f t="shared" ref="H137:K137" si="56">SUM(H138:H139)</f>
        <v>6210</v>
      </c>
      <c r="I137" s="8">
        <f t="shared" si="56"/>
        <v>2000</v>
      </c>
      <c r="J137" s="8">
        <f t="shared" si="56"/>
        <v>2000</v>
      </c>
      <c r="K137" s="8">
        <f t="shared" si="56"/>
        <v>2077</v>
      </c>
      <c r="L137" s="9">
        <f t="shared" ref="L137" si="57">SUM(L138:L139)</f>
        <v>2191.8200000000002</v>
      </c>
      <c r="M137" s="114">
        <f t="shared" si="24"/>
        <v>105.52816562349543</v>
      </c>
    </row>
    <row r="138" spans="1:13" x14ac:dyDescent="0.25">
      <c r="A138" s="4"/>
      <c r="B138" s="4" t="s">
        <v>158</v>
      </c>
      <c r="C138" s="8">
        <v>0</v>
      </c>
      <c r="D138" s="9">
        <v>6510</v>
      </c>
      <c r="E138" s="8">
        <v>3214</v>
      </c>
      <c r="F138" s="9">
        <v>3214</v>
      </c>
      <c r="G138" s="8"/>
      <c r="H138" s="8">
        <v>4210</v>
      </c>
      <c r="I138" s="8">
        <v>0</v>
      </c>
      <c r="J138" s="8">
        <v>0</v>
      </c>
      <c r="K138" s="8">
        <v>0</v>
      </c>
      <c r="L138" s="9">
        <v>0</v>
      </c>
      <c r="M138" s="114" t="s">
        <v>517</v>
      </c>
    </row>
    <row r="139" spans="1:13" x14ac:dyDescent="0.25">
      <c r="A139" s="4"/>
      <c r="B139" s="4" t="s">
        <v>126</v>
      </c>
      <c r="C139" s="8">
        <v>2287</v>
      </c>
      <c r="D139" s="9">
        <v>2560.35</v>
      </c>
      <c r="E139" s="8">
        <v>2000</v>
      </c>
      <c r="F139" s="9">
        <v>2179.85</v>
      </c>
      <c r="G139" s="8"/>
      <c r="H139" s="8">
        <v>2000</v>
      </c>
      <c r="I139" s="8">
        <v>2000</v>
      </c>
      <c r="J139" s="8">
        <v>2000</v>
      </c>
      <c r="K139" s="11">
        <v>2077</v>
      </c>
      <c r="L139" s="31">
        <v>2191.8200000000002</v>
      </c>
      <c r="M139" s="114">
        <f t="shared" si="24"/>
        <v>105.52816562349543</v>
      </c>
    </row>
    <row r="140" spans="1:13" x14ac:dyDescent="0.25">
      <c r="A140" s="4"/>
      <c r="B140" s="4"/>
      <c r="C140" s="8"/>
      <c r="D140" s="9"/>
      <c r="E140" s="8"/>
      <c r="F140" s="9"/>
      <c r="G140" s="8"/>
      <c r="H140" s="8"/>
      <c r="I140" s="8"/>
      <c r="J140" s="8"/>
      <c r="K140" s="8"/>
      <c r="L140" s="9"/>
      <c r="M140" s="114" t="s">
        <v>136</v>
      </c>
    </row>
    <row r="141" spans="1:13" x14ac:dyDescent="0.25">
      <c r="A141" s="4" t="s">
        <v>99</v>
      </c>
      <c r="B141" s="4" t="s">
        <v>159</v>
      </c>
      <c r="C141" s="8">
        <f t="shared" ref="C141:F142" si="58">C142</f>
        <v>632</v>
      </c>
      <c r="D141" s="9">
        <f t="shared" si="58"/>
        <v>1217.8800000000001</v>
      </c>
      <c r="E141" s="8">
        <f t="shared" si="58"/>
        <v>900</v>
      </c>
      <c r="F141" s="9">
        <f t="shared" si="58"/>
        <v>979.98</v>
      </c>
      <c r="G141" s="8"/>
      <c r="H141" s="8">
        <f t="shared" ref="H141:L142" si="59">H142</f>
        <v>1020</v>
      </c>
      <c r="I141" s="8">
        <f t="shared" si="59"/>
        <v>1020</v>
      </c>
      <c r="J141" s="8">
        <f t="shared" si="59"/>
        <v>1020</v>
      </c>
      <c r="K141" s="8">
        <f t="shared" si="59"/>
        <v>1020</v>
      </c>
      <c r="L141" s="9">
        <f t="shared" si="59"/>
        <v>1050.58</v>
      </c>
      <c r="M141" s="114">
        <f t="shared" si="24"/>
        <v>102.99803921568626</v>
      </c>
    </row>
    <row r="142" spans="1:13" x14ac:dyDescent="0.25">
      <c r="A142" s="4" t="s">
        <v>100</v>
      </c>
      <c r="B142" s="4" t="s">
        <v>160</v>
      </c>
      <c r="C142" s="8">
        <f t="shared" si="58"/>
        <v>632</v>
      </c>
      <c r="D142" s="9">
        <f t="shared" si="58"/>
        <v>1217.8800000000001</v>
      </c>
      <c r="E142" s="8">
        <f t="shared" si="58"/>
        <v>900</v>
      </c>
      <c r="F142" s="9">
        <f t="shared" si="58"/>
        <v>979.98</v>
      </c>
      <c r="G142" s="8"/>
      <c r="H142" s="8">
        <f t="shared" si="59"/>
        <v>1020</v>
      </c>
      <c r="I142" s="8">
        <f t="shared" si="59"/>
        <v>1020</v>
      </c>
      <c r="J142" s="8">
        <f t="shared" si="59"/>
        <v>1020</v>
      </c>
      <c r="K142" s="8">
        <f t="shared" si="59"/>
        <v>1020</v>
      </c>
      <c r="L142" s="9">
        <f t="shared" si="59"/>
        <v>1050.58</v>
      </c>
      <c r="M142" s="114">
        <f t="shared" si="24"/>
        <v>102.99803921568626</v>
      </c>
    </row>
    <row r="143" spans="1:13" x14ac:dyDescent="0.25">
      <c r="A143" s="4" t="s">
        <v>161</v>
      </c>
      <c r="B143" s="4" t="s">
        <v>162</v>
      </c>
      <c r="C143" s="8">
        <f>SUM(C144:C145)</f>
        <v>632</v>
      </c>
      <c r="D143" s="9">
        <f>SUM(D144:D145)</f>
        <v>1217.8800000000001</v>
      </c>
      <c r="E143" s="8">
        <f>SUM(E144:E145)</f>
        <v>900</v>
      </c>
      <c r="F143" s="9">
        <f>SUM(F144:F145)</f>
        <v>979.98</v>
      </c>
      <c r="G143" s="8"/>
      <c r="H143" s="8">
        <f>SUM(H144:H145)</f>
        <v>1020</v>
      </c>
      <c r="I143" s="8">
        <f>SUM(I144:I145)</f>
        <v>1020</v>
      </c>
      <c r="J143" s="8">
        <f>SUM(J144:J145)</f>
        <v>1020</v>
      </c>
      <c r="K143" s="8">
        <f>SUM(K144:K145)</f>
        <v>1020</v>
      </c>
      <c r="L143" s="9">
        <f>SUM(L144:L145)</f>
        <v>1050.58</v>
      </c>
      <c r="M143" s="114">
        <f t="shared" si="24"/>
        <v>102.99803921568626</v>
      </c>
    </row>
    <row r="144" spans="1:13" x14ac:dyDescent="0.25">
      <c r="A144" s="4"/>
      <c r="B144" s="4" t="s">
        <v>163</v>
      </c>
      <c r="C144" s="8">
        <v>632</v>
      </c>
      <c r="D144" s="9">
        <v>1217.8800000000001</v>
      </c>
      <c r="E144" s="11">
        <v>800</v>
      </c>
      <c r="F144" s="9">
        <v>860.8</v>
      </c>
      <c r="G144" s="8"/>
      <c r="H144" s="11">
        <v>900</v>
      </c>
      <c r="I144" s="11">
        <v>800</v>
      </c>
      <c r="J144" s="11">
        <v>800</v>
      </c>
      <c r="K144" s="11">
        <v>800</v>
      </c>
      <c r="L144" s="31">
        <v>863.17</v>
      </c>
      <c r="M144" s="114">
        <f t="shared" si="24"/>
        <v>107.89625000000001</v>
      </c>
    </row>
    <row r="145" spans="1:13" x14ac:dyDescent="0.25">
      <c r="A145" s="4"/>
      <c r="B145" s="4" t="s">
        <v>164</v>
      </c>
      <c r="C145" s="8">
        <v>0</v>
      </c>
      <c r="D145" s="9">
        <v>0</v>
      </c>
      <c r="E145" s="11">
        <v>100</v>
      </c>
      <c r="F145" s="9">
        <v>119.18</v>
      </c>
      <c r="G145" s="8"/>
      <c r="H145" s="11">
        <v>120</v>
      </c>
      <c r="I145" s="11">
        <v>220</v>
      </c>
      <c r="J145" s="11">
        <v>220</v>
      </c>
      <c r="K145" s="11">
        <v>220</v>
      </c>
      <c r="L145" s="31">
        <v>187.41</v>
      </c>
      <c r="M145" s="114">
        <f t="shared" si="24"/>
        <v>85.186363636363637</v>
      </c>
    </row>
    <row r="146" spans="1:13" x14ac:dyDescent="0.25">
      <c r="A146" s="4"/>
      <c r="B146" s="4"/>
      <c r="C146" s="8"/>
      <c r="D146" s="9"/>
      <c r="E146" s="11"/>
      <c r="F146" s="9"/>
      <c r="G146" s="8"/>
      <c r="H146" s="11"/>
      <c r="I146" s="11"/>
      <c r="J146" s="11"/>
      <c r="K146" s="11"/>
      <c r="L146" s="31"/>
      <c r="M146" s="92"/>
    </row>
    <row r="147" spans="1:13" x14ac:dyDescent="0.25">
      <c r="A147" s="4"/>
      <c r="B147" s="4"/>
      <c r="C147" s="8"/>
      <c r="D147" s="9"/>
      <c r="E147" s="11"/>
      <c r="F147" s="9"/>
      <c r="G147" s="8"/>
      <c r="H147" s="11"/>
      <c r="I147" s="11"/>
      <c r="J147" s="11"/>
      <c r="K147" s="11"/>
      <c r="L147" s="31"/>
      <c r="M147" s="92"/>
    </row>
    <row r="148" spans="1:13" x14ac:dyDescent="0.25">
      <c r="A148" s="4"/>
      <c r="B148" s="4"/>
      <c r="C148" s="8"/>
      <c r="D148" s="9"/>
      <c r="E148" s="11"/>
      <c r="F148" s="9"/>
      <c r="G148" s="8"/>
      <c r="H148" s="11"/>
      <c r="I148" s="11"/>
      <c r="J148" s="11"/>
      <c r="K148" s="11"/>
      <c r="L148" s="31"/>
      <c r="M148" s="92"/>
    </row>
    <row r="149" spans="1:13" x14ac:dyDescent="0.25">
      <c r="A149" s="4"/>
      <c r="B149" s="4"/>
      <c r="C149" s="8"/>
      <c r="D149" s="9"/>
      <c r="E149" s="11"/>
      <c r="F149" s="9"/>
      <c r="G149" s="8"/>
      <c r="H149" s="11"/>
      <c r="I149" s="11"/>
      <c r="J149" s="11"/>
      <c r="K149" s="11"/>
      <c r="L149" s="31"/>
      <c r="M149" s="92"/>
    </row>
    <row r="150" spans="1:13" x14ac:dyDescent="0.25">
      <c r="A150" s="4"/>
      <c r="B150" s="4"/>
      <c r="C150" s="8"/>
      <c r="D150" s="9"/>
      <c r="E150" s="11"/>
      <c r="F150" s="9"/>
      <c r="G150" s="8"/>
      <c r="H150" s="11"/>
      <c r="I150" s="11"/>
      <c r="J150" s="11"/>
      <c r="K150" s="11"/>
      <c r="L150" s="31"/>
      <c r="M150" s="92"/>
    </row>
    <row r="151" spans="1:13" x14ac:dyDescent="0.25">
      <c r="A151" s="4"/>
      <c r="B151" s="4"/>
      <c r="C151" s="8"/>
      <c r="D151" s="9"/>
      <c r="E151" s="11"/>
      <c r="F151" s="9"/>
      <c r="G151" s="8"/>
      <c r="H151" s="11"/>
      <c r="I151" s="11"/>
      <c r="J151" s="11"/>
      <c r="K151" s="11"/>
      <c r="L151" s="31"/>
      <c r="M151" s="92"/>
    </row>
    <row r="152" spans="1:13" x14ac:dyDescent="0.25">
      <c r="A152" s="4"/>
      <c r="B152" s="4"/>
      <c r="C152" s="8"/>
      <c r="D152" s="9"/>
      <c r="E152" s="11"/>
      <c r="F152" s="9"/>
      <c r="G152" s="8"/>
      <c r="H152" s="11"/>
      <c r="I152" s="11"/>
      <c r="J152" s="11"/>
      <c r="K152" s="11"/>
      <c r="L152" s="31"/>
      <c r="M152" s="92"/>
    </row>
    <row r="153" spans="1:13" x14ac:dyDescent="0.25">
      <c r="A153" s="4"/>
      <c r="B153" s="4" t="s">
        <v>94</v>
      </c>
      <c r="C153" s="7"/>
      <c r="D153" s="7"/>
      <c r="E153" s="7"/>
      <c r="F153" s="7"/>
      <c r="G153" s="7"/>
      <c r="H153" s="3"/>
      <c r="I153" s="3"/>
      <c r="J153" s="3"/>
      <c r="K153" s="3"/>
      <c r="L153" s="3"/>
      <c r="M153" s="3"/>
    </row>
    <row r="154" spans="1:13" x14ac:dyDescent="0.25">
      <c r="A154" s="4"/>
      <c r="B154" s="4" t="s">
        <v>165</v>
      </c>
      <c r="C154" s="7"/>
      <c r="D154" s="7"/>
      <c r="E154" s="7"/>
      <c r="F154" s="7"/>
      <c r="G154" s="7"/>
      <c r="H154" s="3"/>
      <c r="I154" s="3"/>
      <c r="J154" s="3"/>
      <c r="K154" s="3"/>
      <c r="L154" s="3"/>
      <c r="M154" s="3"/>
    </row>
    <row r="155" spans="1:13" x14ac:dyDescent="0.25">
      <c r="A155" s="4"/>
      <c r="B155" s="4" t="s">
        <v>166</v>
      </c>
      <c r="C155" s="7"/>
      <c r="D155" s="7"/>
      <c r="E155" s="7"/>
      <c r="F155" s="7"/>
      <c r="G155" s="7"/>
      <c r="H155" s="3"/>
      <c r="I155" s="3"/>
      <c r="J155" s="3"/>
      <c r="K155" s="3"/>
      <c r="L155" s="3"/>
      <c r="M155" s="3"/>
    </row>
    <row r="156" spans="1:13" x14ac:dyDescent="0.25">
      <c r="A156" s="4"/>
      <c r="B156" s="4"/>
      <c r="C156" s="7"/>
      <c r="D156" s="7"/>
      <c r="E156" s="7"/>
      <c r="F156" s="7"/>
      <c r="G156" s="7"/>
      <c r="H156" s="3"/>
      <c r="I156" s="3"/>
      <c r="J156" s="3"/>
      <c r="K156" s="3"/>
      <c r="L156" s="3"/>
      <c r="M156" s="3"/>
    </row>
    <row r="157" spans="1:13" x14ac:dyDescent="0.25">
      <c r="A157" s="4" t="s">
        <v>99</v>
      </c>
      <c r="B157" s="4"/>
      <c r="C157" s="5" t="s">
        <v>3</v>
      </c>
      <c r="D157" s="5" t="s">
        <v>3</v>
      </c>
      <c r="E157" s="5" t="s">
        <v>4</v>
      </c>
      <c r="F157" s="118" t="s">
        <v>5</v>
      </c>
      <c r="G157" s="5" t="s">
        <v>6</v>
      </c>
      <c r="H157" s="5" t="s">
        <v>4</v>
      </c>
      <c r="I157" s="5" t="s">
        <v>7</v>
      </c>
      <c r="J157" s="5" t="s">
        <v>8</v>
      </c>
      <c r="K157" s="5" t="s">
        <v>9</v>
      </c>
      <c r="L157" s="5" t="s">
        <v>507</v>
      </c>
      <c r="M157" s="91" t="s">
        <v>508</v>
      </c>
    </row>
    <row r="158" spans="1:13" x14ac:dyDescent="0.25">
      <c r="A158" s="4" t="s">
        <v>100</v>
      </c>
      <c r="B158" s="4"/>
      <c r="C158" s="6">
        <v>2011</v>
      </c>
      <c r="D158" s="5">
        <v>2012</v>
      </c>
      <c r="E158" s="6">
        <v>2013</v>
      </c>
      <c r="F158" s="120"/>
      <c r="G158" s="5"/>
      <c r="H158" s="6">
        <v>2014</v>
      </c>
      <c r="I158" s="6">
        <v>2014</v>
      </c>
      <c r="J158" s="6">
        <v>2014</v>
      </c>
      <c r="K158" s="6">
        <v>2014</v>
      </c>
      <c r="L158" s="6">
        <v>2014</v>
      </c>
      <c r="M158" s="91" t="s">
        <v>509</v>
      </c>
    </row>
    <row r="159" spans="1:13" x14ac:dyDescent="0.25">
      <c r="A159" s="4" t="s">
        <v>161</v>
      </c>
      <c r="B159" s="4"/>
      <c r="C159" s="5" t="s">
        <v>11</v>
      </c>
      <c r="D159" s="5" t="s">
        <v>11</v>
      </c>
      <c r="E159" s="6" t="s">
        <v>11</v>
      </c>
      <c r="F159" s="5" t="s">
        <v>11</v>
      </c>
      <c r="G159" s="5"/>
      <c r="H159" s="6" t="s">
        <v>11</v>
      </c>
      <c r="I159" s="6" t="s">
        <v>11</v>
      </c>
      <c r="J159" s="6" t="s">
        <v>11</v>
      </c>
      <c r="K159" s="6" t="s">
        <v>11</v>
      </c>
      <c r="L159" s="6" t="s">
        <v>11</v>
      </c>
      <c r="M159" s="3"/>
    </row>
    <row r="160" spans="1:13" x14ac:dyDescent="0.25">
      <c r="A160" s="4"/>
      <c r="B160" s="4"/>
      <c r="C160" s="7"/>
      <c r="D160" s="7"/>
      <c r="E160" s="7"/>
      <c r="F160" s="7"/>
      <c r="G160" s="7"/>
      <c r="H160" s="3"/>
      <c r="I160" s="3"/>
      <c r="J160" s="3"/>
      <c r="K160" s="3"/>
      <c r="L160" s="3"/>
      <c r="M160" s="3"/>
    </row>
    <row r="161" spans="1:13" x14ac:dyDescent="0.25">
      <c r="A161" s="4"/>
      <c r="B161" s="4" t="s">
        <v>115</v>
      </c>
      <c r="C161" s="8">
        <f t="shared" ref="C161:F162" si="60">C162</f>
        <v>800</v>
      </c>
      <c r="D161" s="9">
        <f t="shared" si="60"/>
        <v>800</v>
      </c>
      <c r="E161" s="8">
        <f t="shared" si="60"/>
        <v>800</v>
      </c>
      <c r="F161" s="9">
        <f t="shared" si="60"/>
        <v>800</v>
      </c>
      <c r="G161" s="8"/>
      <c r="H161" s="8">
        <f t="shared" ref="H161:L162" si="61">H162</f>
        <v>800</v>
      </c>
      <c r="I161" s="8">
        <f t="shared" si="61"/>
        <v>800</v>
      </c>
      <c r="J161" s="8">
        <f t="shared" si="61"/>
        <v>800</v>
      </c>
      <c r="K161" s="8">
        <f t="shared" si="61"/>
        <v>800</v>
      </c>
      <c r="L161" s="9">
        <f t="shared" si="61"/>
        <v>790</v>
      </c>
      <c r="M161" s="114">
        <f t="shared" ref="M161:M163" si="62">L161/K161*100</f>
        <v>98.75</v>
      </c>
    </row>
    <row r="162" spans="1:13" x14ac:dyDescent="0.25">
      <c r="A162" s="4"/>
      <c r="B162" s="4" t="s">
        <v>120</v>
      </c>
      <c r="C162" s="8">
        <f t="shared" si="60"/>
        <v>800</v>
      </c>
      <c r="D162" s="9">
        <f t="shared" si="60"/>
        <v>800</v>
      </c>
      <c r="E162" s="8">
        <f t="shared" si="60"/>
        <v>800</v>
      </c>
      <c r="F162" s="9">
        <f t="shared" si="60"/>
        <v>800</v>
      </c>
      <c r="G162" s="8"/>
      <c r="H162" s="8">
        <f t="shared" si="61"/>
        <v>800</v>
      </c>
      <c r="I162" s="8">
        <f t="shared" si="61"/>
        <v>800</v>
      </c>
      <c r="J162" s="8">
        <f t="shared" si="61"/>
        <v>800</v>
      </c>
      <c r="K162" s="8">
        <f t="shared" si="61"/>
        <v>800</v>
      </c>
      <c r="L162" s="9">
        <f t="shared" si="61"/>
        <v>790</v>
      </c>
      <c r="M162" s="114">
        <f t="shared" si="62"/>
        <v>98.75</v>
      </c>
    </row>
    <row r="163" spans="1:13" x14ac:dyDescent="0.25">
      <c r="A163" s="4"/>
      <c r="B163" s="4" t="s">
        <v>148</v>
      </c>
      <c r="C163" s="8">
        <v>800</v>
      </c>
      <c r="D163" s="9">
        <v>800</v>
      </c>
      <c r="E163" s="8">
        <v>800</v>
      </c>
      <c r="F163" s="9">
        <v>800</v>
      </c>
      <c r="G163" s="8"/>
      <c r="H163" s="8">
        <v>800</v>
      </c>
      <c r="I163" s="8">
        <v>800</v>
      </c>
      <c r="J163" s="8">
        <v>800</v>
      </c>
      <c r="K163" s="8">
        <v>800</v>
      </c>
      <c r="L163" s="9">
        <v>790</v>
      </c>
      <c r="M163" s="114">
        <f t="shared" si="62"/>
        <v>98.75</v>
      </c>
    </row>
    <row r="164" spans="1:13" x14ac:dyDescent="0.25">
      <c r="A164" s="4"/>
      <c r="B164" s="4"/>
      <c r="C164" s="7"/>
      <c r="D164" s="7"/>
      <c r="E164" s="7"/>
      <c r="F164" s="7"/>
      <c r="G164" s="7"/>
      <c r="H164" s="3"/>
      <c r="I164" s="3"/>
      <c r="J164" s="3"/>
      <c r="K164" s="3"/>
      <c r="L164" s="3"/>
      <c r="M164" s="3"/>
    </row>
    <row r="165" spans="1:13" x14ac:dyDescent="0.25">
      <c r="A165" s="4"/>
      <c r="B165" s="4"/>
      <c r="C165" s="7"/>
      <c r="D165" s="7"/>
      <c r="E165" s="7"/>
      <c r="F165" s="7"/>
      <c r="G165" s="7"/>
      <c r="H165" s="3"/>
      <c r="I165" s="3"/>
      <c r="J165" s="3"/>
      <c r="K165" s="3"/>
      <c r="L165" s="3"/>
      <c r="M165" s="3"/>
    </row>
    <row r="166" spans="1:13" x14ac:dyDescent="0.25">
      <c r="A166" s="4"/>
      <c r="B166" s="4"/>
      <c r="C166" s="7"/>
      <c r="D166" s="7"/>
      <c r="E166" s="7"/>
      <c r="F166" s="7"/>
      <c r="G166" s="7"/>
      <c r="H166" s="3"/>
      <c r="I166" s="3"/>
      <c r="J166" s="3"/>
      <c r="K166" s="3"/>
      <c r="L166" s="3"/>
      <c r="M166" s="3"/>
    </row>
    <row r="167" spans="1:13" x14ac:dyDescent="0.25">
      <c r="A167" s="4"/>
      <c r="B167" s="4"/>
      <c r="C167" s="7"/>
      <c r="D167" s="7"/>
      <c r="E167" s="7"/>
      <c r="F167" s="7"/>
      <c r="G167" s="7"/>
      <c r="H167" s="3"/>
      <c r="I167" s="3"/>
      <c r="J167" s="3"/>
      <c r="K167" s="3"/>
      <c r="L167" s="3"/>
      <c r="M167" s="3"/>
    </row>
    <row r="168" spans="1:13" x14ac:dyDescent="0.25">
      <c r="A168" s="4"/>
      <c r="B168" s="4"/>
      <c r="C168" s="8"/>
      <c r="D168" s="8"/>
      <c r="E168" s="8"/>
      <c r="F168" s="8"/>
      <c r="G168" s="8"/>
      <c r="H168" s="3"/>
      <c r="I168" s="3"/>
      <c r="J168" s="3"/>
      <c r="K168" s="3"/>
      <c r="L168" s="3"/>
      <c r="M168" s="3"/>
    </row>
    <row r="169" spans="1:13" x14ac:dyDescent="0.25">
      <c r="A169" s="4"/>
      <c r="B169" s="4"/>
      <c r="C169" s="8"/>
      <c r="D169" s="8"/>
      <c r="E169" s="8"/>
      <c r="F169" s="8"/>
      <c r="G169" s="8"/>
      <c r="H169" s="3"/>
      <c r="I169" s="3"/>
      <c r="J169" s="3"/>
      <c r="K169" s="3"/>
      <c r="L169" s="3"/>
      <c r="M169" s="3"/>
    </row>
    <row r="170" spans="1:13" x14ac:dyDescent="0.25">
      <c r="A170" s="4"/>
      <c r="B170" s="4"/>
      <c r="C170" s="8"/>
      <c r="D170" s="8"/>
      <c r="E170" s="8"/>
      <c r="F170" s="8"/>
      <c r="G170" s="8"/>
      <c r="H170" s="3"/>
      <c r="I170" s="3"/>
      <c r="J170" s="3"/>
      <c r="K170" s="3"/>
      <c r="L170" s="3"/>
      <c r="M170" s="3"/>
    </row>
    <row r="171" spans="1:13" x14ac:dyDescent="0.25">
      <c r="A171" s="4"/>
      <c r="B171" s="4"/>
      <c r="C171" s="8"/>
      <c r="D171" s="8"/>
      <c r="E171" s="8"/>
      <c r="F171" s="8"/>
      <c r="G171" s="8"/>
      <c r="H171" s="3"/>
      <c r="I171" s="3"/>
      <c r="J171" s="3"/>
      <c r="K171" s="3"/>
      <c r="L171" s="3"/>
      <c r="M171" s="3"/>
    </row>
    <row r="172" spans="1:13" x14ac:dyDescent="0.25">
      <c r="A172" s="4"/>
      <c r="B172" s="4"/>
      <c r="C172" s="8"/>
      <c r="D172" s="8"/>
      <c r="E172" s="8"/>
      <c r="F172" s="8"/>
      <c r="G172" s="8"/>
      <c r="H172" s="3"/>
      <c r="I172" s="3"/>
      <c r="J172" s="3"/>
      <c r="K172" s="3"/>
      <c r="L172" s="3"/>
      <c r="M172" s="3"/>
    </row>
    <row r="173" spans="1:13" x14ac:dyDescent="0.25">
      <c r="A173" s="4"/>
      <c r="B173" s="4"/>
      <c r="C173" s="8"/>
      <c r="D173" s="8"/>
      <c r="E173" s="8"/>
      <c r="F173" s="8"/>
      <c r="G173" s="8"/>
      <c r="H173" s="3"/>
      <c r="I173" s="3"/>
      <c r="J173" s="3"/>
      <c r="K173" s="3"/>
      <c r="L173" s="3"/>
      <c r="M173" s="3"/>
    </row>
    <row r="174" spans="1:13" x14ac:dyDescent="0.25">
      <c r="A174" s="4"/>
      <c r="B174" s="4"/>
      <c r="C174" s="8"/>
      <c r="D174" s="8"/>
      <c r="E174" s="8"/>
      <c r="F174" s="8"/>
      <c r="G174" s="8"/>
      <c r="H174" s="3"/>
      <c r="I174" s="3"/>
      <c r="J174" s="3"/>
      <c r="K174" s="3"/>
      <c r="L174" s="3"/>
      <c r="M174" s="3"/>
    </row>
    <row r="175" spans="1:13" x14ac:dyDescent="0.25">
      <c r="A175" s="4"/>
      <c r="B175" s="4"/>
      <c r="C175" s="8"/>
      <c r="D175" s="8"/>
      <c r="E175" s="8"/>
      <c r="F175" s="8"/>
      <c r="G175" s="8"/>
      <c r="H175" s="3"/>
      <c r="I175" s="3"/>
      <c r="J175" s="3"/>
      <c r="K175" s="3"/>
      <c r="L175" s="3"/>
      <c r="M175" s="3"/>
    </row>
    <row r="176" spans="1:13" x14ac:dyDescent="0.25">
      <c r="A176" s="4"/>
      <c r="B176" s="4"/>
      <c r="C176" s="8"/>
      <c r="D176" s="8"/>
      <c r="E176" s="8"/>
      <c r="F176" s="8"/>
      <c r="G176" s="8"/>
      <c r="H176" s="3"/>
      <c r="I176" s="3"/>
      <c r="J176" s="3"/>
      <c r="K176" s="3"/>
      <c r="L176" s="3"/>
      <c r="M176" s="3"/>
    </row>
    <row r="177" spans="1:13" x14ac:dyDescent="0.25">
      <c r="A177" s="4"/>
      <c r="B177" s="4"/>
      <c r="C177" s="8"/>
      <c r="D177" s="8"/>
      <c r="E177" s="8"/>
      <c r="F177" s="8"/>
      <c r="G177" s="8"/>
      <c r="H177" s="3"/>
      <c r="I177" s="3"/>
      <c r="J177" s="3"/>
      <c r="K177" s="3"/>
      <c r="L177" s="3"/>
      <c r="M177" s="3"/>
    </row>
    <row r="178" spans="1:13" x14ac:dyDescent="0.25">
      <c r="A178" s="4"/>
      <c r="B178" s="4"/>
      <c r="C178" s="8"/>
      <c r="D178" s="8"/>
      <c r="E178" s="8"/>
      <c r="F178" s="8"/>
      <c r="G178" s="8"/>
      <c r="H178" s="3"/>
      <c r="I178" s="3"/>
      <c r="J178" s="3"/>
      <c r="K178" s="3"/>
      <c r="L178" s="3"/>
      <c r="M178" s="3"/>
    </row>
    <row r="179" spans="1:13" x14ac:dyDescent="0.25">
      <c r="A179" s="4"/>
      <c r="B179" s="4"/>
      <c r="C179" s="8"/>
      <c r="D179" s="8"/>
      <c r="E179" s="8"/>
      <c r="F179" s="8"/>
      <c r="G179" s="8"/>
      <c r="H179" s="3"/>
      <c r="I179" s="3"/>
      <c r="J179" s="3"/>
      <c r="K179" s="3"/>
      <c r="L179" s="3"/>
      <c r="M179" s="3"/>
    </row>
    <row r="180" spans="1:13" x14ac:dyDescent="0.25">
      <c r="A180" s="4"/>
      <c r="B180" s="4"/>
      <c r="C180" s="8"/>
      <c r="D180" s="8"/>
      <c r="E180" s="8"/>
      <c r="F180" s="8"/>
      <c r="G180" s="8"/>
      <c r="H180" s="3"/>
      <c r="I180" s="3"/>
      <c r="J180" s="3"/>
      <c r="K180" s="3"/>
      <c r="L180" s="3"/>
      <c r="M180" s="3"/>
    </row>
    <row r="181" spans="1:13" x14ac:dyDescent="0.25">
      <c r="A181" s="4"/>
      <c r="B181" s="4"/>
      <c r="C181" s="8"/>
      <c r="D181" s="8"/>
      <c r="E181" s="8"/>
      <c r="F181" s="8"/>
      <c r="G181" s="8"/>
      <c r="H181" s="3"/>
      <c r="I181" s="3"/>
      <c r="J181" s="3"/>
      <c r="K181" s="3"/>
      <c r="L181" s="3"/>
      <c r="M181" s="3"/>
    </row>
    <row r="182" spans="1:13" x14ac:dyDescent="0.25">
      <c r="A182" s="4"/>
      <c r="B182" s="4"/>
      <c r="C182" s="8"/>
      <c r="D182" s="8"/>
      <c r="E182" s="8"/>
      <c r="F182" s="8"/>
      <c r="G182" s="8"/>
      <c r="H182" s="3"/>
      <c r="I182" s="3"/>
      <c r="J182" s="3"/>
      <c r="K182" s="3"/>
      <c r="L182" s="3"/>
      <c r="M182" s="3"/>
    </row>
    <row r="183" spans="1:13" x14ac:dyDescent="0.25">
      <c r="A183" s="4"/>
      <c r="B183" s="4"/>
      <c r="C183" s="8"/>
      <c r="D183" s="8"/>
      <c r="E183" s="8"/>
      <c r="F183" s="8"/>
      <c r="G183" s="8"/>
      <c r="H183" s="3"/>
      <c r="I183" s="3"/>
      <c r="J183" s="3"/>
      <c r="K183" s="3"/>
      <c r="L183" s="3"/>
      <c r="M183" s="3"/>
    </row>
    <row r="184" spans="1:13" x14ac:dyDescent="0.25">
      <c r="A184" s="4"/>
      <c r="B184" s="4"/>
      <c r="C184" s="8"/>
      <c r="D184" s="8"/>
      <c r="E184" s="8"/>
      <c r="F184" s="8"/>
      <c r="G184" s="8"/>
      <c r="H184" s="3"/>
      <c r="I184" s="3"/>
      <c r="J184" s="3"/>
      <c r="K184" s="3"/>
      <c r="L184" s="3"/>
      <c r="M184" s="3"/>
    </row>
    <row r="185" spans="1:13" x14ac:dyDescent="0.25">
      <c r="A185" s="4"/>
      <c r="B185" s="4"/>
      <c r="C185" s="8"/>
      <c r="D185" s="8"/>
      <c r="E185" s="8"/>
      <c r="F185" s="8"/>
      <c r="G185" s="8"/>
      <c r="H185" s="3"/>
      <c r="I185" s="3"/>
      <c r="J185" s="3"/>
      <c r="K185" s="3"/>
      <c r="L185" s="3"/>
      <c r="M185" s="3"/>
    </row>
    <row r="186" spans="1:13" x14ac:dyDescent="0.25">
      <c r="A186" s="4"/>
      <c r="B186" s="4"/>
      <c r="C186" s="8"/>
      <c r="D186" s="8"/>
      <c r="E186" s="8"/>
      <c r="F186" s="8"/>
      <c r="G186" s="8"/>
      <c r="H186" s="3"/>
      <c r="I186" s="3"/>
      <c r="J186" s="3"/>
      <c r="K186" s="3"/>
      <c r="L186" s="3"/>
      <c r="M186" s="3"/>
    </row>
    <row r="187" spans="1:13" x14ac:dyDescent="0.25">
      <c r="A187" s="4"/>
      <c r="B187" s="4"/>
      <c r="C187" s="8"/>
      <c r="D187" s="8"/>
      <c r="E187" s="8"/>
      <c r="F187" s="8"/>
      <c r="G187" s="8"/>
      <c r="H187" s="3"/>
      <c r="I187" s="3"/>
      <c r="J187" s="3"/>
      <c r="K187" s="3"/>
      <c r="L187" s="3"/>
      <c r="M187" s="3"/>
    </row>
    <row r="188" spans="1:13" x14ac:dyDescent="0.25">
      <c r="A188" s="4"/>
      <c r="B188" s="4"/>
      <c r="C188" s="8"/>
      <c r="D188" s="8"/>
      <c r="E188" s="8"/>
      <c r="F188" s="8"/>
      <c r="G188" s="8"/>
      <c r="H188" s="3"/>
      <c r="I188" s="3"/>
      <c r="J188" s="3"/>
      <c r="K188" s="3"/>
      <c r="L188" s="3"/>
      <c r="M188" s="3"/>
    </row>
    <row r="189" spans="1:13" x14ac:dyDescent="0.25">
      <c r="A189" s="4"/>
      <c r="B189" s="4"/>
      <c r="C189" s="8"/>
      <c r="D189" s="8"/>
      <c r="E189" s="8"/>
      <c r="F189" s="8"/>
      <c r="G189" s="8"/>
      <c r="H189" s="3"/>
      <c r="I189" s="3"/>
      <c r="J189" s="3"/>
      <c r="K189" s="3"/>
      <c r="L189" s="3"/>
      <c r="M189" s="3"/>
    </row>
    <row r="190" spans="1:13" x14ac:dyDescent="0.25">
      <c r="A190" s="4"/>
      <c r="B190" s="4"/>
      <c r="C190" s="8"/>
      <c r="D190" s="8"/>
      <c r="E190" s="8"/>
      <c r="F190" s="8"/>
      <c r="G190" s="8"/>
      <c r="H190" s="3"/>
      <c r="I190" s="3"/>
      <c r="J190" s="3"/>
      <c r="K190" s="3"/>
      <c r="L190" s="3"/>
      <c r="M190" s="3"/>
    </row>
    <row r="191" spans="1:13" x14ac:dyDescent="0.25">
      <c r="A191" s="4"/>
      <c r="B191" s="4" t="s">
        <v>94</v>
      </c>
      <c r="C191" s="7"/>
      <c r="D191" s="7"/>
      <c r="E191" s="7"/>
      <c r="F191" s="7"/>
      <c r="G191" s="7"/>
      <c r="H191" s="3"/>
      <c r="I191" s="3"/>
      <c r="J191" s="3"/>
      <c r="K191" s="3"/>
      <c r="L191" s="3"/>
      <c r="M191" s="3"/>
    </row>
    <row r="192" spans="1:13" x14ac:dyDescent="0.25">
      <c r="A192" s="4"/>
      <c r="B192" s="4" t="s">
        <v>167</v>
      </c>
      <c r="C192" s="7"/>
      <c r="D192" s="7"/>
      <c r="E192" s="7"/>
      <c r="F192" s="7"/>
      <c r="G192" s="7"/>
      <c r="H192" s="3"/>
      <c r="I192" s="3"/>
      <c r="J192" s="3"/>
      <c r="K192" s="3"/>
      <c r="L192" s="3"/>
      <c r="M192" s="3"/>
    </row>
    <row r="193" spans="1:13" x14ac:dyDescent="0.25">
      <c r="A193" s="4"/>
      <c r="B193" s="4"/>
      <c r="C193" s="7"/>
      <c r="D193" s="7"/>
      <c r="E193" s="7"/>
      <c r="F193" s="7"/>
      <c r="G193" s="7"/>
      <c r="H193" s="3"/>
      <c r="I193" s="3"/>
      <c r="J193" s="3"/>
      <c r="K193" s="3"/>
      <c r="L193" s="3"/>
      <c r="M193" s="3"/>
    </row>
    <row r="194" spans="1:13" x14ac:dyDescent="0.25">
      <c r="A194" s="4"/>
      <c r="B194" s="4"/>
      <c r="C194" s="7"/>
      <c r="D194" s="7"/>
      <c r="E194" s="7"/>
      <c r="F194" s="7"/>
      <c r="G194" s="7"/>
      <c r="H194" s="3"/>
      <c r="I194" s="3"/>
      <c r="J194" s="3"/>
      <c r="K194" s="3"/>
      <c r="L194" s="3"/>
      <c r="M194" s="3"/>
    </row>
    <row r="195" spans="1:13" x14ac:dyDescent="0.25">
      <c r="A195" s="4" t="s">
        <v>99</v>
      </c>
      <c r="B195" s="4"/>
      <c r="C195" s="5" t="s">
        <v>3</v>
      </c>
      <c r="D195" s="5" t="s">
        <v>3</v>
      </c>
      <c r="E195" s="5" t="s">
        <v>4</v>
      </c>
      <c r="F195" s="118" t="s">
        <v>5</v>
      </c>
      <c r="G195" s="5" t="s">
        <v>6</v>
      </c>
      <c r="H195" s="5" t="s">
        <v>4</v>
      </c>
      <c r="I195" s="5" t="s">
        <v>7</v>
      </c>
      <c r="J195" s="5" t="s">
        <v>8</v>
      </c>
      <c r="K195" s="5" t="s">
        <v>9</v>
      </c>
      <c r="L195" s="5" t="s">
        <v>507</v>
      </c>
      <c r="M195" s="91" t="s">
        <v>508</v>
      </c>
    </row>
    <row r="196" spans="1:13" x14ac:dyDescent="0.25">
      <c r="A196" s="4" t="s">
        <v>100</v>
      </c>
      <c r="B196" s="4"/>
      <c r="C196" s="6">
        <v>2011</v>
      </c>
      <c r="D196" s="5">
        <v>2012</v>
      </c>
      <c r="E196" s="6">
        <v>2013</v>
      </c>
      <c r="F196" s="120"/>
      <c r="G196" s="5"/>
      <c r="H196" s="6">
        <v>2014</v>
      </c>
      <c r="I196" s="6">
        <v>2014</v>
      </c>
      <c r="J196" s="6">
        <v>2014</v>
      </c>
      <c r="K196" s="6">
        <v>2014</v>
      </c>
      <c r="L196" s="6">
        <v>2014</v>
      </c>
      <c r="M196" s="91" t="s">
        <v>509</v>
      </c>
    </row>
    <row r="197" spans="1:13" x14ac:dyDescent="0.25">
      <c r="A197" s="4" t="s">
        <v>168</v>
      </c>
      <c r="B197" s="4"/>
      <c r="C197" s="5" t="s">
        <v>11</v>
      </c>
      <c r="D197" s="5" t="s">
        <v>11</v>
      </c>
      <c r="E197" s="6" t="s">
        <v>11</v>
      </c>
      <c r="F197" s="5" t="s">
        <v>11</v>
      </c>
      <c r="G197" s="5"/>
      <c r="H197" s="6" t="s">
        <v>11</v>
      </c>
      <c r="I197" s="6" t="s">
        <v>11</v>
      </c>
      <c r="J197" s="6" t="s">
        <v>11</v>
      </c>
      <c r="K197" s="6" t="s">
        <v>11</v>
      </c>
      <c r="L197" s="6" t="s">
        <v>11</v>
      </c>
      <c r="M197" s="3"/>
    </row>
    <row r="198" spans="1:13" x14ac:dyDescent="0.25">
      <c r="A198" s="4" t="s">
        <v>101</v>
      </c>
      <c r="B198" s="4"/>
      <c r="C198" s="7"/>
      <c r="D198" s="7"/>
      <c r="E198" s="7"/>
      <c r="F198" s="7"/>
      <c r="G198" s="7"/>
      <c r="H198" s="3"/>
      <c r="I198" s="3"/>
      <c r="J198" s="3"/>
      <c r="K198" s="3"/>
      <c r="L198" s="3"/>
      <c r="M198" s="3"/>
    </row>
    <row r="199" spans="1:13" x14ac:dyDescent="0.25">
      <c r="A199" s="4"/>
      <c r="B199" s="4" t="s">
        <v>102</v>
      </c>
      <c r="C199" s="8">
        <f>C200+C204+C215+C221</f>
        <v>30094</v>
      </c>
      <c r="D199" s="9">
        <f>D200+D204+D215+D221</f>
        <v>29813.73</v>
      </c>
      <c r="E199" s="8">
        <f t="shared" ref="E199" si="63">E200+E204+E215+E221</f>
        <v>33022</v>
      </c>
      <c r="F199" s="9">
        <f>F200+F204+F215+F221</f>
        <v>30500.78</v>
      </c>
      <c r="G199" s="8"/>
      <c r="H199" s="8">
        <f t="shared" ref="H199:K199" si="64">H200+H204+H215+H221</f>
        <v>33014</v>
      </c>
      <c r="I199" s="8">
        <f t="shared" si="64"/>
        <v>32857</v>
      </c>
      <c r="J199" s="8">
        <f t="shared" si="64"/>
        <v>32857</v>
      </c>
      <c r="K199" s="8">
        <f t="shared" si="64"/>
        <v>32857</v>
      </c>
      <c r="L199" s="9">
        <f t="shared" ref="L199" si="65">L200+L204+L215+L221</f>
        <v>31018.14</v>
      </c>
      <c r="M199" s="114">
        <f t="shared" ref="M199:M222" si="66">L199/K199*100</f>
        <v>94.403445232370572</v>
      </c>
    </row>
    <row r="200" spans="1:13" x14ac:dyDescent="0.25">
      <c r="A200" s="4"/>
      <c r="B200" s="4" t="s">
        <v>103</v>
      </c>
      <c r="C200" s="8">
        <f>SUM(C201:C202)</f>
        <v>21221</v>
      </c>
      <c r="D200" s="9">
        <f>SUM(D201:D202)</f>
        <v>20505.27</v>
      </c>
      <c r="E200" s="8">
        <f t="shared" ref="E200" si="67">SUM(E201:E202)</f>
        <v>22800</v>
      </c>
      <c r="F200" s="9">
        <f>SUM(F201:F202)</f>
        <v>21134.48</v>
      </c>
      <c r="G200" s="8"/>
      <c r="H200" s="8">
        <f t="shared" ref="H200:K200" si="68">SUM(H201:H202)</f>
        <v>22800</v>
      </c>
      <c r="I200" s="8">
        <f t="shared" si="68"/>
        <v>22200</v>
      </c>
      <c r="J200" s="8">
        <f t="shared" si="68"/>
        <v>22200</v>
      </c>
      <c r="K200" s="8">
        <f t="shared" si="68"/>
        <v>22200</v>
      </c>
      <c r="L200" s="9">
        <f t="shared" ref="L200" si="69">SUM(L201:L202)</f>
        <v>21388.16</v>
      </c>
      <c r="M200" s="114">
        <f t="shared" si="66"/>
        <v>96.343063063063056</v>
      </c>
    </row>
    <row r="201" spans="1:13" x14ac:dyDescent="0.25">
      <c r="A201" s="4"/>
      <c r="B201" s="4" t="s">
        <v>104</v>
      </c>
      <c r="C201" s="8">
        <v>20621</v>
      </c>
      <c r="D201" s="9">
        <v>20071.47</v>
      </c>
      <c r="E201" s="8">
        <v>22800</v>
      </c>
      <c r="F201" s="9">
        <v>21134.48</v>
      </c>
      <c r="G201" s="8"/>
      <c r="H201" s="8">
        <v>22800</v>
      </c>
      <c r="I201" s="8">
        <v>22200</v>
      </c>
      <c r="J201" s="8">
        <v>22200</v>
      </c>
      <c r="K201" s="8">
        <v>22200</v>
      </c>
      <c r="L201" s="9">
        <v>21388.16</v>
      </c>
      <c r="M201" s="114">
        <f t="shared" si="66"/>
        <v>96.343063063063056</v>
      </c>
    </row>
    <row r="202" spans="1:13" x14ac:dyDescent="0.25">
      <c r="A202" s="4"/>
      <c r="B202" s="4" t="s">
        <v>131</v>
      </c>
      <c r="C202" s="8">
        <v>600</v>
      </c>
      <c r="D202" s="9">
        <v>433.8</v>
      </c>
      <c r="E202" s="8">
        <v>0</v>
      </c>
      <c r="F202" s="9">
        <v>0</v>
      </c>
      <c r="G202" s="8"/>
      <c r="H202" s="8">
        <v>0</v>
      </c>
      <c r="I202" s="8">
        <v>0</v>
      </c>
      <c r="J202" s="8">
        <v>0</v>
      </c>
      <c r="K202" s="8">
        <v>0</v>
      </c>
      <c r="L202" s="9">
        <v>0</v>
      </c>
      <c r="M202" s="114" t="s">
        <v>517</v>
      </c>
    </row>
    <row r="203" spans="1:13" x14ac:dyDescent="0.25">
      <c r="A203" s="4"/>
      <c r="B203" s="4"/>
      <c r="C203" s="8"/>
      <c r="D203" s="9"/>
      <c r="E203" s="8"/>
      <c r="F203" s="9"/>
      <c r="G203" s="8"/>
      <c r="H203" s="8"/>
      <c r="I203" s="8"/>
      <c r="J203" s="8"/>
      <c r="K203" s="8"/>
      <c r="L203" s="9"/>
      <c r="M203" s="92"/>
    </row>
    <row r="204" spans="1:13" x14ac:dyDescent="0.25">
      <c r="A204" s="4"/>
      <c r="B204" s="4" t="s">
        <v>105</v>
      </c>
      <c r="C204" s="8">
        <f>C205+C206+C213</f>
        <v>7800</v>
      </c>
      <c r="D204" s="9">
        <f>D205+D206+D213</f>
        <v>8004.59</v>
      </c>
      <c r="E204" s="8">
        <f t="shared" ref="E204" si="70">E205+E206+E213</f>
        <v>8652</v>
      </c>
      <c r="F204" s="9">
        <f>F205+F206+F213</f>
        <v>8080.5199999999995</v>
      </c>
      <c r="G204" s="8"/>
      <c r="H204" s="8">
        <f t="shared" ref="H204:K204" si="71">H205+H206+H213</f>
        <v>8652</v>
      </c>
      <c r="I204" s="8">
        <f t="shared" si="71"/>
        <v>8496</v>
      </c>
      <c r="J204" s="8">
        <f t="shared" si="71"/>
        <v>8496</v>
      </c>
      <c r="K204" s="8">
        <f t="shared" si="71"/>
        <v>8496</v>
      </c>
      <c r="L204" s="9">
        <f t="shared" ref="L204" si="72">L205+L206+L213</f>
        <v>8186.88</v>
      </c>
      <c r="M204" s="114">
        <f t="shared" si="66"/>
        <v>96.361581920903959</v>
      </c>
    </row>
    <row r="205" spans="1:13" x14ac:dyDescent="0.25">
      <c r="A205" s="4"/>
      <c r="B205" s="4" t="s">
        <v>106</v>
      </c>
      <c r="C205" s="8">
        <v>2128</v>
      </c>
      <c r="D205" s="9">
        <v>2217.87</v>
      </c>
      <c r="E205" s="8">
        <v>2280</v>
      </c>
      <c r="F205" s="9">
        <v>2178.35</v>
      </c>
      <c r="G205" s="8"/>
      <c r="H205" s="8">
        <v>2280</v>
      </c>
      <c r="I205" s="8">
        <v>2290</v>
      </c>
      <c r="J205" s="8">
        <v>2290</v>
      </c>
      <c r="K205" s="8">
        <v>2290</v>
      </c>
      <c r="L205" s="9">
        <v>2204.67</v>
      </c>
      <c r="M205" s="114">
        <f t="shared" si="66"/>
        <v>96.273799126637556</v>
      </c>
    </row>
    <row r="206" spans="1:13" x14ac:dyDescent="0.25">
      <c r="A206" s="4"/>
      <c r="B206" s="4" t="s">
        <v>107</v>
      </c>
      <c r="C206" s="8">
        <f>SUM(C207:C212)</f>
        <v>5053</v>
      </c>
      <c r="D206" s="9">
        <f>SUM(D207:D212)</f>
        <v>5153.49</v>
      </c>
      <c r="E206" s="8">
        <f t="shared" ref="E206" si="73">SUM(E207:E212)</f>
        <v>5688</v>
      </c>
      <c r="F206" s="9">
        <f>SUM(F207:F212)</f>
        <v>5268.05</v>
      </c>
      <c r="G206" s="8"/>
      <c r="H206" s="8">
        <f t="shared" ref="H206:K206" si="74">SUM(H207:H212)</f>
        <v>5688</v>
      </c>
      <c r="I206" s="8">
        <f t="shared" si="74"/>
        <v>5540</v>
      </c>
      <c r="J206" s="8">
        <f t="shared" si="74"/>
        <v>5540</v>
      </c>
      <c r="K206" s="8">
        <f t="shared" si="74"/>
        <v>5540</v>
      </c>
      <c r="L206" s="9">
        <f t="shared" ref="L206" si="75">SUM(L207:L212)</f>
        <v>5340.5</v>
      </c>
      <c r="M206" s="114">
        <f t="shared" si="66"/>
        <v>96.398916967509024</v>
      </c>
    </row>
    <row r="207" spans="1:13" x14ac:dyDescent="0.25">
      <c r="A207" s="4"/>
      <c r="B207" s="4" t="s">
        <v>108</v>
      </c>
      <c r="C207" s="8">
        <v>188</v>
      </c>
      <c r="D207" s="9">
        <v>183.15</v>
      </c>
      <c r="E207" s="8">
        <v>319</v>
      </c>
      <c r="F207" s="9">
        <v>287.49</v>
      </c>
      <c r="G207" s="8"/>
      <c r="H207" s="8">
        <v>319</v>
      </c>
      <c r="I207" s="8">
        <v>311</v>
      </c>
      <c r="J207" s="8">
        <v>311</v>
      </c>
      <c r="K207" s="8">
        <v>311</v>
      </c>
      <c r="L207" s="9">
        <v>299.62</v>
      </c>
      <c r="M207" s="114">
        <f t="shared" si="66"/>
        <v>96.340836012861743</v>
      </c>
    </row>
    <row r="208" spans="1:13" x14ac:dyDescent="0.25">
      <c r="A208" s="4"/>
      <c r="B208" s="4" t="s">
        <v>109</v>
      </c>
      <c r="C208" s="8">
        <v>2893</v>
      </c>
      <c r="D208" s="9">
        <v>2954.87</v>
      </c>
      <c r="E208" s="8">
        <v>3192</v>
      </c>
      <c r="F208" s="9">
        <v>2960.96</v>
      </c>
      <c r="G208" s="8"/>
      <c r="H208" s="8">
        <v>3192</v>
      </c>
      <c r="I208" s="8">
        <v>3108</v>
      </c>
      <c r="J208" s="8">
        <v>3108</v>
      </c>
      <c r="K208" s="8">
        <v>3108</v>
      </c>
      <c r="L208" s="9">
        <v>2996.7</v>
      </c>
      <c r="M208" s="114">
        <f t="shared" si="66"/>
        <v>96.418918918918919</v>
      </c>
    </row>
    <row r="209" spans="1:13" x14ac:dyDescent="0.25">
      <c r="A209" s="4"/>
      <c r="B209" s="4" t="s">
        <v>110</v>
      </c>
      <c r="C209" s="8">
        <v>165</v>
      </c>
      <c r="D209" s="9">
        <v>168.78</v>
      </c>
      <c r="E209" s="8">
        <v>182</v>
      </c>
      <c r="F209" s="9">
        <v>169.15</v>
      </c>
      <c r="G209" s="8"/>
      <c r="H209" s="8">
        <v>182</v>
      </c>
      <c r="I209" s="8">
        <v>178</v>
      </c>
      <c r="J209" s="8">
        <v>178</v>
      </c>
      <c r="K209" s="8">
        <v>178</v>
      </c>
      <c r="L209" s="9">
        <v>171.2</v>
      </c>
      <c r="M209" s="114">
        <f t="shared" si="66"/>
        <v>96.179775280898866</v>
      </c>
    </row>
    <row r="210" spans="1:13" x14ac:dyDescent="0.25">
      <c r="A210" s="4"/>
      <c r="B210" s="4" t="s">
        <v>111</v>
      </c>
      <c r="C210" s="8">
        <v>620</v>
      </c>
      <c r="D210" s="9">
        <v>633.16999999999996</v>
      </c>
      <c r="E210" s="8">
        <v>684</v>
      </c>
      <c r="F210" s="9">
        <v>634.44000000000005</v>
      </c>
      <c r="G210" s="8"/>
      <c r="H210" s="8">
        <v>684</v>
      </c>
      <c r="I210" s="8">
        <v>666</v>
      </c>
      <c r="J210" s="8">
        <v>666</v>
      </c>
      <c r="K210" s="8">
        <v>666</v>
      </c>
      <c r="L210" s="9">
        <v>642.1</v>
      </c>
      <c r="M210" s="114">
        <f t="shared" si="66"/>
        <v>96.411411411411422</v>
      </c>
    </row>
    <row r="211" spans="1:13" x14ac:dyDescent="0.25">
      <c r="A211" s="4"/>
      <c r="B211" s="4" t="s">
        <v>112</v>
      </c>
      <c r="C211" s="8">
        <v>206</v>
      </c>
      <c r="D211" s="9">
        <v>211.04</v>
      </c>
      <c r="E211" s="8">
        <v>228</v>
      </c>
      <c r="F211" s="9">
        <v>211.43</v>
      </c>
      <c r="G211" s="8"/>
      <c r="H211" s="8">
        <v>228</v>
      </c>
      <c r="I211" s="8">
        <v>222</v>
      </c>
      <c r="J211" s="8">
        <v>222</v>
      </c>
      <c r="K211" s="8">
        <v>222</v>
      </c>
      <c r="L211" s="9">
        <v>214</v>
      </c>
      <c r="M211" s="114">
        <f t="shared" si="66"/>
        <v>96.396396396396398</v>
      </c>
    </row>
    <row r="212" spans="1:13" x14ac:dyDescent="0.25">
      <c r="A212" s="4"/>
      <c r="B212" s="4" t="s">
        <v>113</v>
      </c>
      <c r="C212" s="8">
        <v>981</v>
      </c>
      <c r="D212" s="9">
        <v>1002.48</v>
      </c>
      <c r="E212" s="8">
        <v>1083</v>
      </c>
      <c r="F212" s="9">
        <v>1004.58</v>
      </c>
      <c r="G212" s="8"/>
      <c r="H212" s="8">
        <v>1083</v>
      </c>
      <c r="I212" s="8">
        <v>1055</v>
      </c>
      <c r="J212" s="8">
        <v>1055</v>
      </c>
      <c r="K212" s="8">
        <v>1055</v>
      </c>
      <c r="L212" s="9">
        <v>1016.88</v>
      </c>
      <c r="M212" s="114">
        <f t="shared" si="66"/>
        <v>96.386729857819915</v>
      </c>
    </row>
    <row r="213" spans="1:13" x14ac:dyDescent="0.25">
      <c r="A213" s="4"/>
      <c r="B213" s="4" t="s">
        <v>114</v>
      </c>
      <c r="C213" s="8">
        <v>619</v>
      </c>
      <c r="D213" s="9">
        <v>633.23</v>
      </c>
      <c r="E213" s="8">
        <v>684</v>
      </c>
      <c r="F213" s="9">
        <v>634.12</v>
      </c>
      <c r="G213" s="8"/>
      <c r="H213" s="8">
        <v>684</v>
      </c>
      <c r="I213" s="8">
        <v>666</v>
      </c>
      <c r="J213" s="8">
        <v>666</v>
      </c>
      <c r="K213" s="8">
        <v>666</v>
      </c>
      <c r="L213" s="9">
        <v>641.71</v>
      </c>
      <c r="M213" s="114">
        <f t="shared" si="66"/>
        <v>96.352852852852848</v>
      </c>
    </row>
    <row r="214" spans="1:13" x14ac:dyDescent="0.25">
      <c r="A214" s="4"/>
      <c r="B214" s="4"/>
      <c r="C214" s="8"/>
      <c r="D214" s="9"/>
      <c r="E214" s="8"/>
      <c r="F214" s="9"/>
      <c r="G214" s="8"/>
      <c r="H214" s="8"/>
      <c r="I214" s="8"/>
      <c r="J214" s="8"/>
      <c r="K214" s="8"/>
      <c r="L214" s="9"/>
      <c r="M214" s="92"/>
    </row>
    <row r="215" spans="1:13" x14ac:dyDescent="0.25">
      <c r="A215" s="4"/>
      <c r="B215" s="4" t="s">
        <v>115</v>
      </c>
      <c r="C215" s="8">
        <f>C216</f>
        <v>1073</v>
      </c>
      <c r="D215" s="9">
        <f>D216</f>
        <v>1048.7</v>
      </c>
      <c r="E215" s="8">
        <f t="shared" ref="E215" si="76">E216</f>
        <v>1170</v>
      </c>
      <c r="F215" s="9">
        <f>F216</f>
        <v>1072.67</v>
      </c>
      <c r="G215" s="8"/>
      <c r="H215" s="8">
        <f t="shared" ref="H215:L215" si="77">H216</f>
        <v>1162</v>
      </c>
      <c r="I215" s="8">
        <f t="shared" si="77"/>
        <v>1161</v>
      </c>
      <c r="J215" s="8">
        <f t="shared" si="77"/>
        <v>1161</v>
      </c>
      <c r="K215" s="8">
        <f t="shared" si="77"/>
        <v>1161</v>
      </c>
      <c r="L215" s="9">
        <f t="shared" si="77"/>
        <v>1030.5700000000002</v>
      </c>
      <c r="M215" s="114">
        <f t="shared" si="66"/>
        <v>88.765719207579679</v>
      </c>
    </row>
    <row r="216" spans="1:13" x14ac:dyDescent="0.25">
      <c r="A216" s="4"/>
      <c r="B216" s="4" t="s">
        <v>120</v>
      </c>
      <c r="C216" s="8">
        <f>SUM(C217:C219)</f>
        <v>1073</v>
      </c>
      <c r="D216" s="9">
        <f>SUM(D217:D219)</f>
        <v>1048.7</v>
      </c>
      <c r="E216" s="8">
        <f>SUM(E217:E219)</f>
        <v>1170</v>
      </c>
      <c r="F216" s="9">
        <f>SUM(F217:F219)</f>
        <v>1072.67</v>
      </c>
      <c r="G216" s="8"/>
      <c r="H216" s="8">
        <f>SUM(H217:H219)</f>
        <v>1162</v>
      </c>
      <c r="I216" s="8">
        <f>SUM(I217:I219)</f>
        <v>1161</v>
      </c>
      <c r="J216" s="8">
        <f>SUM(J217:J219)</f>
        <v>1161</v>
      </c>
      <c r="K216" s="8">
        <f>SUM(K217:K219)</f>
        <v>1161</v>
      </c>
      <c r="L216" s="9">
        <f>SUM(L217:L219)</f>
        <v>1030.5700000000002</v>
      </c>
      <c r="M216" s="114">
        <f t="shared" si="66"/>
        <v>88.765719207579679</v>
      </c>
    </row>
    <row r="217" spans="1:13" x14ac:dyDescent="0.25">
      <c r="A217" s="4"/>
      <c r="B217" s="4" t="s">
        <v>122</v>
      </c>
      <c r="C217" s="8">
        <v>804</v>
      </c>
      <c r="D217" s="9">
        <v>773.15</v>
      </c>
      <c r="E217" s="8">
        <v>828</v>
      </c>
      <c r="F217" s="9">
        <v>792.89</v>
      </c>
      <c r="G217" s="8"/>
      <c r="H217" s="8">
        <v>820</v>
      </c>
      <c r="I217" s="8">
        <v>820</v>
      </c>
      <c r="J217" s="8">
        <v>820</v>
      </c>
      <c r="K217" s="8">
        <v>820</v>
      </c>
      <c r="L217" s="9">
        <v>751.9</v>
      </c>
      <c r="M217" s="114">
        <f t="shared" si="66"/>
        <v>91.695121951219505</v>
      </c>
    </row>
    <row r="218" spans="1:13" x14ac:dyDescent="0.25">
      <c r="A218" s="4"/>
      <c r="B218" s="4" t="s">
        <v>152</v>
      </c>
      <c r="C218" s="8">
        <v>269</v>
      </c>
      <c r="D218" s="9">
        <v>275.55</v>
      </c>
      <c r="E218" s="8">
        <v>342</v>
      </c>
      <c r="F218" s="9">
        <v>279.77999999999997</v>
      </c>
      <c r="G218" s="8"/>
      <c r="H218" s="8">
        <v>342</v>
      </c>
      <c r="I218" s="8">
        <v>333</v>
      </c>
      <c r="J218" s="8">
        <v>333</v>
      </c>
      <c r="K218" s="8">
        <v>333</v>
      </c>
      <c r="L218" s="9">
        <v>273.23</v>
      </c>
      <c r="M218" s="114">
        <f t="shared" si="66"/>
        <v>82.051051051051061</v>
      </c>
    </row>
    <row r="219" spans="1:13" x14ac:dyDescent="0.25">
      <c r="A219" s="4"/>
      <c r="B219" s="4" t="s">
        <v>123</v>
      </c>
      <c r="C219" s="8">
        <v>0</v>
      </c>
      <c r="D219" s="9">
        <v>0</v>
      </c>
      <c r="E219" s="8">
        <v>0</v>
      </c>
      <c r="F219" s="9">
        <v>0</v>
      </c>
      <c r="G219" s="8"/>
      <c r="H219" s="8">
        <v>0</v>
      </c>
      <c r="I219" s="8">
        <v>8</v>
      </c>
      <c r="J219" s="8">
        <v>8</v>
      </c>
      <c r="K219" s="8">
        <v>8</v>
      </c>
      <c r="L219" s="9">
        <v>5.44</v>
      </c>
      <c r="M219" s="114">
        <f t="shared" si="66"/>
        <v>68</v>
      </c>
    </row>
    <row r="220" spans="1:13" x14ac:dyDescent="0.25">
      <c r="A220" s="4"/>
      <c r="B220" s="4"/>
      <c r="C220" s="8"/>
      <c r="D220" s="9"/>
      <c r="E220" s="8"/>
      <c r="F220" s="9"/>
      <c r="G220" s="8"/>
      <c r="H220" s="8"/>
      <c r="I220" s="8"/>
      <c r="J220" s="8"/>
      <c r="K220" s="8"/>
      <c r="L220" s="9"/>
      <c r="M220" s="114"/>
    </row>
    <row r="221" spans="1:13" x14ac:dyDescent="0.25">
      <c r="A221" s="4"/>
      <c r="B221" s="4" t="s">
        <v>124</v>
      </c>
      <c r="C221" s="8">
        <f>C222</f>
        <v>0</v>
      </c>
      <c r="D221" s="9">
        <f>D222</f>
        <v>255.17</v>
      </c>
      <c r="E221" s="8">
        <f t="shared" ref="E221" si="78">E222</f>
        <v>400</v>
      </c>
      <c r="F221" s="9">
        <f>F222</f>
        <v>213.11</v>
      </c>
      <c r="G221" s="8"/>
      <c r="H221" s="8">
        <f t="shared" ref="H221:L221" si="79">H222</f>
        <v>400</v>
      </c>
      <c r="I221" s="8">
        <f t="shared" si="79"/>
        <v>1000</v>
      </c>
      <c r="J221" s="8">
        <f t="shared" si="79"/>
        <v>1000</v>
      </c>
      <c r="K221" s="8">
        <f t="shared" si="79"/>
        <v>1000</v>
      </c>
      <c r="L221" s="9">
        <f t="shared" si="79"/>
        <v>412.53</v>
      </c>
      <c r="M221" s="114">
        <f t="shared" si="66"/>
        <v>41.252999999999993</v>
      </c>
    </row>
    <row r="222" spans="1:13" x14ac:dyDescent="0.25">
      <c r="A222" s="4"/>
      <c r="B222" s="4" t="s">
        <v>126</v>
      </c>
      <c r="C222" s="8">
        <v>0</v>
      </c>
      <c r="D222" s="9">
        <v>255.17</v>
      </c>
      <c r="E222" s="8">
        <v>400</v>
      </c>
      <c r="F222" s="9">
        <v>213.11</v>
      </c>
      <c r="G222" s="8"/>
      <c r="H222" s="8">
        <v>400</v>
      </c>
      <c r="I222" s="8">
        <v>1000</v>
      </c>
      <c r="J222" s="8">
        <v>1000</v>
      </c>
      <c r="K222" s="8">
        <v>1000</v>
      </c>
      <c r="L222" s="9">
        <v>412.53</v>
      </c>
      <c r="M222" s="114">
        <f t="shared" si="66"/>
        <v>41.252999999999993</v>
      </c>
    </row>
    <row r="223" spans="1:13" x14ac:dyDescent="0.25">
      <c r="A223" s="4"/>
      <c r="B223" s="4"/>
      <c r="C223" s="8"/>
      <c r="D223" s="9"/>
      <c r="E223" s="8"/>
      <c r="F223" s="9"/>
      <c r="G223" s="8"/>
      <c r="H223" s="8"/>
      <c r="I223" s="8"/>
      <c r="J223" s="8"/>
      <c r="K223" s="8"/>
      <c r="L223" s="9"/>
      <c r="M223" s="92"/>
    </row>
    <row r="224" spans="1:13" x14ac:dyDescent="0.25">
      <c r="A224" s="4"/>
      <c r="B224" s="4"/>
      <c r="C224" s="8"/>
      <c r="D224" s="9"/>
      <c r="E224" s="8"/>
      <c r="F224" s="9"/>
      <c r="G224" s="8"/>
      <c r="H224" s="8"/>
      <c r="I224" s="8"/>
      <c r="J224" s="8"/>
      <c r="K224" s="8"/>
      <c r="L224" s="9"/>
      <c r="M224" s="92"/>
    </row>
    <row r="225" spans="1:13" x14ac:dyDescent="0.25">
      <c r="A225" s="4"/>
      <c r="B225" s="4"/>
      <c r="C225" s="8"/>
      <c r="D225" s="9"/>
      <c r="E225" s="8"/>
      <c r="F225" s="9"/>
      <c r="G225" s="8"/>
      <c r="H225" s="8"/>
      <c r="I225" s="8"/>
      <c r="J225" s="8"/>
      <c r="K225" s="8"/>
      <c r="L225" s="9"/>
      <c r="M225" s="92"/>
    </row>
    <row r="226" spans="1:13" x14ac:dyDescent="0.25">
      <c r="A226" s="4"/>
      <c r="B226" s="4"/>
      <c r="C226" s="8"/>
      <c r="D226" s="9"/>
      <c r="E226" s="8"/>
      <c r="F226" s="9"/>
      <c r="G226" s="8"/>
      <c r="H226" s="8"/>
      <c r="I226" s="8"/>
      <c r="J226" s="8"/>
      <c r="K226" s="8"/>
      <c r="L226" s="9"/>
      <c r="M226" s="92"/>
    </row>
    <row r="227" spans="1:13" x14ac:dyDescent="0.25">
      <c r="A227" s="4"/>
      <c r="B227" s="4"/>
      <c r="C227" s="8"/>
      <c r="D227" s="9"/>
      <c r="E227" s="8"/>
      <c r="F227" s="9"/>
      <c r="G227" s="8"/>
      <c r="H227" s="8"/>
      <c r="I227" s="8"/>
      <c r="J227" s="8"/>
      <c r="K227" s="8"/>
      <c r="L227" s="9"/>
      <c r="M227" s="92"/>
    </row>
    <row r="228" spans="1:13" x14ac:dyDescent="0.25">
      <c r="A228" s="4"/>
      <c r="B228" s="4"/>
      <c r="C228" s="8"/>
      <c r="D228" s="9"/>
      <c r="E228" s="8"/>
      <c r="F228" s="9"/>
      <c r="G228" s="8"/>
      <c r="H228" s="8"/>
      <c r="I228" s="8"/>
      <c r="J228" s="8"/>
      <c r="K228" s="8"/>
      <c r="L228" s="8"/>
      <c r="M228" s="3"/>
    </row>
    <row r="229" spans="1:13" x14ac:dyDescent="0.25">
      <c r="A229" s="4"/>
      <c r="B229" s="4" t="s">
        <v>94</v>
      </c>
      <c r="C229" s="7"/>
      <c r="D229" s="7"/>
      <c r="E229" s="7"/>
      <c r="F229" s="7"/>
      <c r="G229" s="7"/>
      <c r="H229" s="3"/>
      <c r="I229" s="3"/>
      <c r="J229" s="3"/>
      <c r="K229" s="3"/>
      <c r="L229" s="3"/>
      <c r="M229" s="3"/>
    </row>
    <row r="230" spans="1:13" x14ac:dyDescent="0.25">
      <c r="A230" s="4"/>
      <c r="B230" s="4" t="s">
        <v>169</v>
      </c>
      <c r="C230" s="7"/>
      <c r="D230" s="7"/>
      <c r="E230" s="7"/>
      <c r="F230" s="7"/>
      <c r="G230" s="7"/>
      <c r="H230" s="3"/>
      <c r="I230" s="3"/>
      <c r="J230" s="3"/>
      <c r="K230" s="3"/>
      <c r="L230" s="3"/>
      <c r="M230" s="3"/>
    </row>
    <row r="231" spans="1:13" x14ac:dyDescent="0.25">
      <c r="A231" s="4"/>
      <c r="B231" s="4"/>
      <c r="C231" s="7"/>
      <c r="D231" s="7"/>
      <c r="E231" s="7"/>
      <c r="F231" s="7"/>
      <c r="G231" s="7"/>
      <c r="H231" s="3"/>
      <c r="I231" s="3"/>
      <c r="J231" s="3"/>
      <c r="K231" s="3"/>
      <c r="L231" s="3"/>
      <c r="M231" s="3"/>
    </row>
    <row r="232" spans="1:13" x14ac:dyDescent="0.25">
      <c r="A232" s="4"/>
      <c r="B232" s="4"/>
      <c r="C232" s="7"/>
      <c r="D232" s="7"/>
      <c r="E232" s="7"/>
      <c r="F232" s="7"/>
      <c r="G232" s="7"/>
      <c r="H232" s="3"/>
      <c r="I232" s="3"/>
      <c r="J232" s="3"/>
      <c r="K232" s="3"/>
      <c r="L232" s="3"/>
      <c r="M232" s="3"/>
    </row>
    <row r="233" spans="1:13" x14ac:dyDescent="0.25">
      <c r="A233" s="4" t="s">
        <v>170</v>
      </c>
      <c r="B233" s="4"/>
      <c r="C233" s="5" t="s">
        <v>3</v>
      </c>
      <c r="D233" s="5" t="s">
        <v>3</v>
      </c>
      <c r="E233" s="5" t="s">
        <v>4</v>
      </c>
      <c r="F233" s="118" t="s">
        <v>5</v>
      </c>
      <c r="G233" s="5" t="s">
        <v>6</v>
      </c>
      <c r="H233" s="5" t="s">
        <v>4</v>
      </c>
      <c r="I233" s="5" t="s">
        <v>7</v>
      </c>
      <c r="J233" s="5" t="s">
        <v>8</v>
      </c>
      <c r="K233" s="5" t="s">
        <v>9</v>
      </c>
      <c r="L233" s="5" t="s">
        <v>507</v>
      </c>
      <c r="M233" s="91" t="s">
        <v>508</v>
      </c>
    </row>
    <row r="234" spans="1:13" x14ac:dyDescent="0.25">
      <c r="A234" s="4" t="s">
        <v>171</v>
      </c>
      <c r="B234" s="4"/>
      <c r="C234" s="6">
        <v>2011</v>
      </c>
      <c r="D234" s="5">
        <v>2012</v>
      </c>
      <c r="E234" s="6">
        <v>2013</v>
      </c>
      <c r="F234" s="120"/>
      <c r="G234" s="5"/>
      <c r="H234" s="6">
        <v>2014</v>
      </c>
      <c r="I234" s="6">
        <v>2014</v>
      </c>
      <c r="J234" s="6">
        <v>2014</v>
      </c>
      <c r="K234" s="6">
        <v>2014</v>
      </c>
      <c r="L234" s="6">
        <v>2014</v>
      </c>
      <c r="M234" s="91" t="s">
        <v>509</v>
      </c>
    </row>
    <row r="235" spans="1:13" x14ac:dyDescent="0.25">
      <c r="A235" s="4" t="s">
        <v>172</v>
      </c>
      <c r="B235" s="4"/>
      <c r="C235" s="5" t="s">
        <v>11</v>
      </c>
      <c r="D235" s="5" t="s">
        <v>11</v>
      </c>
      <c r="E235" s="6" t="s">
        <v>11</v>
      </c>
      <c r="F235" s="5" t="s">
        <v>11</v>
      </c>
      <c r="G235" s="5"/>
      <c r="H235" s="6" t="s">
        <v>11</v>
      </c>
      <c r="I235" s="6" t="s">
        <v>11</v>
      </c>
      <c r="J235" s="6" t="s">
        <v>11</v>
      </c>
      <c r="K235" s="6" t="s">
        <v>11</v>
      </c>
      <c r="L235" s="6" t="s">
        <v>11</v>
      </c>
      <c r="M235" s="3"/>
    </row>
    <row r="236" spans="1:13" x14ac:dyDescent="0.25">
      <c r="A236" s="4"/>
      <c r="B236" s="4"/>
      <c r="C236" s="7"/>
      <c r="D236" s="7"/>
      <c r="E236" s="7"/>
      <c r="F236" s="7"/>
      <c r="G236" s="7"/>
      <c r="H236" s="3"/>
      <c r="I236" s="3"/>
      <c r="J236" s="3"/>
      <c r="K236" s="3"/>
      <c r="L236" s="3"/>
      <c r="M236" s="3"/>
    </row>
    <row r="237" spans="1:13" x14ac:dyDescent="0.25">
      <c r="A237" s="4"/>
      <c r="B237" s="4" t="s">
        <v>102</v>
      </c>
      <c r="C237" s="8">
        <f t="shared" ref="C237:F239" si="80">C238</f>
        <v>170</v>
      </c>
      <c r="D237" s="9">
        <f t="shared" si="80"/>
        <v>170</v>
      </c>
      <c r="E237" s="8">
        <f t="shared" si="80"/>
        <v>170</v>
      </c>
      <c r="F237" s="9">
        <f t="shared" si="80"/>
        <v>170</v>
      </c>
      <c r="G237" s="8"/>
      <c r="H237" s="8">
        <f t="shared" ref="H237:L239" si="81">H238</f>
        <v>170</v>
      </c>
      <c r="I237" s="8">
        <f t="shared" si="81"/>
        <v>170</v>
      </c>
      <c r="J237" s="8">
        <f t="shared" si="81"/>
        <v>170</v>
      </c>
      <c r="K237" s="8">
        <f t="shared" si="81"/>
        <v>170</v>
      </c>
      <c r="L237" s="9">
        <f t="shared" si="81"/>
        <v>170</v>
      </c>
      <c r="M237" s="114">
        <f t="shared" ref="M237:M240" si="82">L237/K237*100</f>
        <v>100</v>
      </c>
    </row>
    <row r="238" spans="1:13" x14ac:dyDescent="0.25">
      <c r="A238" s="4"/>
      <c r="B238" s="4" t="s">
        <v>124</v>
      </c>
      <c r="C238" s="8">
        <f t="shared" si="80"/>
        <v>170</v>
      </c>
      <c r="D238" s="9">
        <f t="shared" si="80"/>
        <v>170</v>
      </c>
      <c r="E238" s="8">
        <f t="shared" si="80"/>
        <v>170</v>
      </c>
      <c r="F238" s="9">
        <f t="shared" si="80"/>
        <v>170</v>
      </c>
      <c r="G238" s="8"/>
      <c r="H238" s="8">
        <f t="shared" si="81"/>
        <v>170</v>
      </c>
      <c r="I238" s="8">
        <f t="shared" si="81"/>
        <v>170</v>
      </c>
      <c r="J238" s="8">
        <f t="shared" si="81"/>
        <v>170</v>
      </c>
      <c r="K238" s="8">
        <f t="shared" si="81"/>
        <v>170</v>
      </c>
      <c r="L238" s="9">
        <f t="shared" si="81"/>
        <v>170</v>
      </c>
      <c r="M238" s="114">
        <f t="shared" si="82"/>
        <v>100</v>
      </c>
    </row>
    <row r="239" spans="1:13" x14ac:dyDescent="0.25">
      <c r="A239" s="4"/>
      <c r="B239" s="4" t="s">
        <v>125</v>
      </c>
      <c r="C239" s="8">
        <f t="shared" si="80"/>
        <v>170</v>
      </c>
      <c r="D239" s="9">
        <f t="shared" si="80"/>
        <v>170</v>
      </c>
      <c r="E239" s="8">
        <f t="shared" si="80"/>
        <v>170</v>
      </c>
      <c r="F239" s="9">
        <f t="shared" si="80"/>
        <v>170</v>
      </c>
      <c r="G239" s="8"/>
      <c r="H239" s="8">
        <f t="shared" si="81"/>
        <v>170</v>
      </c>
      <c r="I239" s="8">
        <f t="shared" si="81"/>
        <v>170</v>
      </c>
      <c r="J239" s="8">
        <f t="shared" si="81"/>
        <v>170</v>
      </c>
      <c r="K239" s="8">
        <f t="shared" si="81"/>
        <v>170</v>
      </c>
      <c r="L239" s="9">
        <f t="shared" si="81"/>
        <v>170</v>
      </c>
      <c r="M239" s="114">
        <f t="shared" si="82"/>
        <v>100</v>
      </c>
    </row>
    <row r="240" spans="1:13" x14ac:dyDescent="0.25">
      <c r="A240" s="4"/>
      <c r="B240" s="4" t="s">
        <v>173</v>
      </c>
      <c r="C240" s="7">
        <v>170</v>
      </c>
      <c r="D240" s="9">
        <v>170</v>
      </c>
      <c r="E240" s="7">
        <v>170</v>
      </c>
      <c r="F240" s="9">
        <v>170</v>
      </c>
      <c r="G240" s="7"/>
      <c r="H240" s="7">
        <v>170</v>
      </c>
      <c r="I240" s="7">
        <v>170</v>
      </c>
      <c r="J240" s="7">
        <v>170</v>
      </c>
      <c r="K240" s="7">
        <v>170</v>
      </c>
      <c r="L240" s="9">
        <v>170</v>
      </c>
      <c r="M240" s="114">
        <f t="shared" si="82"/>
        <v>100</v>
      </c>
    </row>
    <row r="241" spans="1:13" x14ac:dyDescent="0.25">
      <c r="A241" s="4"/>
      <c r="B241" s="4"/>
      <c r="C241" s="7"/>
      <c r="D241" s="7"/>
      <c r="E241" s="7"/>
      <c r="F241" s="7"/>
      <c r="G241" s="7"/>
      <c r="H241" s="3"/>
      <c r="I241" s="3"/>
      <c r="J241" s="3"/>
      <c r="K241" s="3"/>
      <c r="L241" s="3"/>
      <c r="M241" s="3"/>
    </row>
    <row r="242" spans="1:13" x14ac:dyDescent="0.25">
      <c r="A242" s="4"/>
      <c r="B242" s="4"/>
      <c r="C242" s="7"/>
      <c r="D242" s="7"/>
      <c r="E242" s="7"/>
      <c r="F242" s="7"/>
      <c r="G242" s="7"/>
      <c r="H242" s="3"/>
      <c r="I242" s="3"/>
      <c r="J242" s="3"/>
      <c r="K242" s="3"/>
      <c r="L242" s="3"/>
      <c r="M242" s="3"/>
    </row>
    <row r="243" spans="1:13" x14ac:dyDescent="0.25">
      <c r="A243" s="4"/>
      <c r="B243" s="4"/>
      <c r="C243" s="7"/>
      <c r="D243" s="7"/>
      <c r="E243" s="7"/>
      <c r="F243" s="7"/>
      <c r="G243" s="7"/>
      <c r="H243" s="3"/>
      <c r="I243" s="3"/>
      <c r="J243" s="3"/>
      <c r="K243" s="3"/>
      <c r="L243" s="3"/>
      <c r="M243" s="3"/>
    </row>
    <row r="244" spans="1:13" x14ac:dyDescent="0.25">
      <c r="A244" s="4"/>
      <c r="B244" s="4"/>
      <c r="C244" s="7"/>
      <c r="D244" s="7"/>
      <c r="E244" s="7"/>
      <c r="F244" s="7"/>
      <c r="G244" s="7"/>
      <c r="H244" s="3"/>
      <c r="I244" s="3"/>
      <c r="J244" s="3"/>
      <c r="K244" s="3"/>
      <c r="L244" s="3"/>
      <c r="M244" s="3"/>
    </row>
    <row r="245" spans="1:13" x14ac:dyDescent="0.25">
      <c r="A245" s="4"/>
      <c r="B245" s="4"/>
      <c r="C245" s="7"/>
      <c r="D245" s="7"/>
      <c r="E245" s="7"/>
      <c r="F245" s="7"/>
      <c r="G245" s="7"/>
      <c r="H245" s="3"/>
      <c r="I245" s="3"/>
      <c r="J245" s="3"/>
      <c r="K245" s="3"/>
      <c r="L245" s="3"/>
      <c r="M245" s="3"/>
    </row>
    <row r="246" spans="1:13" x14ac:dyDescent="0.25">
      <c r="A246" s="4"/>
      <c r="B246" s="4"/>
      <c r="C246" s="7"/>
      <c r="D246" s="7"/>
      <c r="E246" s="7"/>
      <c r="F246" s="7"/>
      <c r="G246" s="7"/>
      <c r="H246" s="3"/>
      <c r="I246" s="3"/>
      <c r="J246" s="3"/>
      <c r="K246" s="3"/>
      <c r="L246" s="3"/>
      <c r="M246" s="3"/>
    </row>
    <row r="247" spans="1:13" x14ac:dyDescent="0.25">
      <c r="A247" s="4"/>
      <c r="B247" s="4"/>
      <c r="C247" s="7"/>
      <c r="D247" s="7"/>
      <c r="E247" s="7"/>
      <c r="F247" s="7"/>
      <c r="G247" s="7"/>
      <c r="H247" s="3"/>
      <c r="I247" s="3"/>
      <c r="J247" s="3"/>
      <c r="K247" s="3"/>
      <c r="L247" s="3"/>
      <c r="M247" s="3"/>
    </row>
    <row r="248" spans="1:13" x14ac:dyDescent="0.25">
      <c r="A248" s="4"/>
      <c r="B248" s="4"/>
      <c r="C248" s="7"/>
      <c r="D248" s="7"/>
      <c r="E248" s="7"/>
      <c r="F248" s="7"/>
      <c r="G248" s="7"/>
      <c r="H248" s="3"/>
      <c r="I248" s="3"/>
      <c r="J248" s="3"/>
      <c r="K248" s="3"/>
      <c r="L248" s="3"/>
      <c r="M248" s="3"/>
    </row>
    <row r="249" spans="1:13" x14ac:dyDescent="0.25">
      <c r="A249" s="4"/>
      <c r="B249" s="4"/>
      <c r="C249" s="7"/>
      <c r="D249" s="7"/>
      <c r="E249" s="7"/>
      <c r="F249" s="7"/>
      <c r="G249" s="7"/>
      <c r="H249" s="3"/>
      <c r="I249" s="3"/>
      <c r="J249" s="3"/>
      <c r="K249" s="3"/>
      <c r="L249" s="3"/>
      <c r="M249" s="3"/>
    </row>
    <row r="250" spans="1:13" x14ac:dyDescent="0.25">
      <c r="A250" s="4"/>
      <c r="B250" s="4"/>
      <c r="C250" s="7"/>
      <c r="D250" s="7"/>
      <c r="E250" s="7"/>
      <c r="F250" s="7"/>
      <c r="G250" s="7"/>
      <c r="H250" s="3"/>
      <c r="I250" s="3"/>
      <c r="J250" s="3"/>
      <c r="K250" s="3"/>
      <c r="L250" s="3"/>
      <c r="M250" s="3"/>
    </row>
    <row r="251" spans="1:13" x14ac:dyDescent="0.25">
      <c r="A251" s="4"/>
      <c r="B251" s="4"/>
      <c r="C251" s="7"/>
      <c r="D251" s="7"/>
      <c r="E251" s="7"/>
      <c r="F251" s="7"/>
      <c r="G251" s="7"/>
      <c r="H251" s="3"/>
      <c r="I251" s="3"/>
      <c r="J251" s="3"/>
      <c r="K251" s="3"/>
      <c r="L251" s="3"/>
      <c r="M251" s="3"/>
    </row>
    <row r="252" spans="1:13" x14ac:dyDescent="0.25">
      <c r="A252" s="4"/>
      <c r="B252" s="4"/>
      <c r="C252" s="7"/>
      <c r="D252" s="7"/>
      <c r="E252" s="7"/>
      <c r="F252" s="7"/>
      <c r="G252" s="7"/>
      <c r="H252" s="3"/>
      <c r="I252" s="3"/>
      <c r="J252" s="3"/>
      <c r="K252" s="3"/>
      <c r="L252" s="3"/>
      <c r="M252" s="3"/>
    </row>
    <row r="253" spans="1:13" x14ac:dyDescent="0.25">
      <c r="A253" s="4"/>
      <c r="B253" s="4"/>
      <c r="C253" s="7"/>
      <c r="D253" s="7"/>
      <c r="E253" s="7"/>
      <c r="F253" s="7"/>
      <c r="G253" s="7"/>
      <c r="H253" s="3"/>
      <c r="I253" s="3"/>
      <c r="J253" s="3"/>
      <c r="K253" s="3"/>
      <c r="L253" s="3"/>
      <c r="M253" s="3"/>
    </row>
    <row r="254" spans="1:13" x14ac:dyDescent="0.25">
      <c r="A254" s="4"/>
      <c r="B254" s="4"/>
      <c r="C254" s="7"/>
      <c r="D254" s="7"/>
      <c r="E254" s="7"/>
      <c r="F254" s="7"/>
      <c r="G254" s="7"/>
      <c r="H254" s="3"/>
      <c r="I254" s="3"/>
      <c r="J254" s="3"/>
      <c r="K254" s="3"/>
      <c r="L254" s="3"/>
      <c r="M254" s="3"/>
    </row>
    <row r="255" spans="1:13" x14ac:dyDescent="0.25">
      <c r="A255" s="4"/>
      <c r="B255" s="4"/>
      <c r="C255" s="7"/>
      <c r="D255" s="7"/>
      <c r="E255" s="7"/>
      <c r="F255" s="7"/>
      <c r="G255" s="7"/>
      <c r="H255" s="3"/>
      <c r="I255" s="3"/>
      <c r="J255" s="3"/>
      <c r="K255" s="3"/>
      <c r="L255" s="3"/>
      <c r="M255" s="3"/>
    </row>
    <row r="256" spans="1:13" x14ac:dyDescent="0.25">
      <c r="A256" s="4"/>
      <c r="B256" s="4"/>
      <c r="C256" s="7"/>
      <c r="D256" s="7"/>
      <c r="E256" s="7"/>
      <c r="F256" s="7"/>
      <c r="G256" s="7"/>
      <c r="H256" s="3"/>
      <c r="I256" s="3"/>
      <c r="J256" s="3"/>
      <c r="K256" s="3"/>
      <c r="L256" s="3"/>
      <c r="M256" s="3"/>
    </row>
    <row r="257" spans="1:13" x14ac:dyDescent="0.25">
      <c r="A257" s="4"/>
      <c r="B257" s="4"/>
      <c r="C257" s="7"/>
      <c r="D257" s="7"/>
      <c r="E257" s="7"/>
      <c r="F257" s="7"/>
      <c r="G257" s="7"/>
      <c r="H257" s="3"/>
      <c r="I257" s="3"/>
      <c r="J257" s="3"/>
      <c r="K257" s="3"/>
      <c r="L257" s="3"/>
      <c r="M257" s="3"/>
    </row>
    <row r="258" spans="1:13" x14ac:dyDescent="0.25">
      <c r="A258" s="4"/>
      <c r="B258" s="4"/>
      <c r="C258" s="7"/>
      <c r="D258" s="7"/>
      <c r="E258" s="7"/>
      <c r="F258" s="7"/>
      <c r="G258" s="7"/>
      <c r="H258" s="3"/>
      <c r="I258" s="3"/>
      <c r="J258" s="3"/>
      <c r="K258" s="3"/>
      <c r="L258" s="3"/>
      <c r="M258" s="3"/>
    </row>
    <row r="259" spans="1:13" x14ac:dyDescent="0.25">
      <c r="A259" s="4"/>
      <c r="B259" s="4"/>
      <c r="C259" s="7"/>
      <c r="D259" s="7"/>
      <c r="E259" s="7"/>
      <c r="F259" s="7"/>
      <c r="G259" s="7"/>
      <c r="H259" s="3"/>
      <c r="I259" s="3"/>
      <c r="J259" s="3"/>
      <c r="K259" s="3"/>
      <c r="L259" s="3"/>
      <c r="M259" s="3"/>
    </row>
    <row r="260" spans="1:13" x14ac:dyDescent="0.25">
      <c r="A260" s="4"/>
      <c r="B260" s="4"/>
      <c r="C260" s="7"/>
      <c r="D260" s="7"/>
      <c r="E260" s="7"/>
      <c r="F260" s="7"/>
      <c r="G260" s="7"/>
      <c r="H260" s="3"/>
      <c r="I260" s="3"/>
      <c r="J260" s="3"/>
      <c r="K260" s="3"/>
      <c r="L260" s="3"/>
      <c r="M260" s="3"/>
    </row>
    <row r="261" spans="1:13" x14ac:dyDescent="0.25">
      <c r="A261" s="4"/>
      <c r="B261" s="4"/>
      <c r="C261" s="7"/>
      <c r="D261" s="7"/>
      <c r="E261" s="7"/>
      <c r="F261" s="7"/>
      <c r="G261" s="7"/>
      <c r="H261" s="3"/>
      <c r="I261" s="3"/>
      <c r="J261" s="3"/>
      <c r="K261" s="3"/>
      <c r="L261" s="3"/>
      <c r="M261" s="3"/>
    </row>
    <row r="262" spans="1:13" x14ac:dyDescent="0.25">
      <c r="A262" s="4"/>
      <c r="B262" s="4"/>
      <c r="C262" s="7"/>
      <c r="D262" s="7"/>
      <c r="E262" s="7"/>
      <c r="F262" s="7"/>
      <c r="G262" s="7"/>
      <c r="H262" s="3"/>
      <c r="I262" s="3"/>
      <c r="J262" s="3"/>
      <c r="K262" s="3"/>
      <c r="L262" s="3"/>
      <c r="M262" s="3"/>
    </row>
    <row r="263" spans="1:13" x14ac:dyDescent="0.25">
      <c r="A263" s="4"/>
      <c r="B263" s="4"/>
      <c r="C263" s="7"/>
      <c r="D263" s="7"/>
      <c r="E263" s="7"/>
      <c r="F263" s="7"/>
      <c r="G263" s="7"/>
      <c r="H263" s="3"/>
      <c r="I263" s="3"/>
      <c r="J263" s="3"/>
      <c r="K263" s="3"/>
      <c r="L263" s="3"/>
      <c r="M263" s="3"/>
    </row>
    <row r="264" spans="1:13" x14ac:dyDescent="0.25">
      <c r="A264" s="4"/>
      <c r="B264" s="4"/>
      <c r="C264" s="7"/>
      <c r="D264" s="7"/>
      <c r="E264" s="7"/>
      <c r="F264" s="7"/>
      <c r="G264" s="7"/>
      <c r="H264" s="3"/>
      <c r="I264" s="3"/>
      <c r="J264" s="3"/>
      <c r="K264" s="3"/>
      <c r="L264" s="3"/>
      <c r="M264" s="3"/>
    </row>
    <row r="265" spans="1:13" x14ac:dyDescent="0.25">
      <c r="A265" s="4"/>
      <c r="B265" s="4"/>
      <c r="C265" s="7"/>
      <c r="D265" s="7"/>
      <c r="E265" s="7"/>
      <c r="F265" s="7"/>
      <c r="G265" s="7"/>
      <c r="H265" s="3"/>
      <c r="I265" s="3"/>
      <c r="J265" s="3"/>
      <c r="K265" s="3"/>
      <c r="L265" s="3"/>
      <c r="M265" s="3"/>
    </row>
    <row r="266" spans="1:13" x14ac:dyDescent="0.25">
      <c r="A266" s="4"/>
      <c r="B266" s="4"/>
      <c r="C266" s="7"/>
      <c r="D266" s="7"/>
      <c r="E266" s="7"/>
      <c r="F266" s="7"/>
      <c r="G266" s="7"/>
      <c r="H266" s="3"/>
      <c r="I266" s="3"/>
      <c r="J266" s="3"/>
      <c r="K266" s="3"/>
      <c r="L266" s="3"/>
      <c r="M266" s="3"/>
    </row>
    <row r="267" spans="1:13" x14ac:dyDescent="0.25">
      <c r="A267" s="4"/>
      <c r="B267" s="4" t="s">
        <v>94</v>
      </c>
      <c r="C267" s="7"/>
      <c r="D267" s="7"/>
      <c r="E267" s="7"/>
      <c r="F267" s="7"/>
      <c r="G267" s="7"/>
      <c r="H267" s="3"/>
      <c r="I267" s="3"/>
      <c r="J267" s="3"/>
      <c r="K267" s="3"/>
      <c r="L267" s="3"/>
      <c r="M267" s="3"/>
    </row>
    <row r="268" spans="1:13" x14ac:dyDescent="0.25">
      <c r="A268" s="4"/>
      <c r="B268" s="4" t="s">
        <v>174</v>
      </c>
      <c r="C268" s="7"/>
      <c r="D268" s="7"/>
      <c r="E268" s="7"/>
      <c r="F268" s="7"/>
      <c r="G268" s="7"/>
      <c r="H268" s="3"/>
      <c r="I268" s="3"/>
      <c r="J268" s="3"/>
      <c r="K268" s="3"/>
      <c r="L268" s="3"/>
      <c r="M268" s="3"/>
    </row>
    <row r="269" spans="1:13" x14ac:dyDescent="0.25">
      <c r="A269" s="4"/>
      <c r="B269" s="4"/>
      <c r="C269" s="7"/>
      <c r="D269" s="7"/>
      <c r="E269" s="7"/>
      <c r="F269" s="7"/>
      <c r="G269" s="7"/>
      <c r="H269" s="3"/>
      <c r="I269" s="3"/>
      <c r="J269" s="3"/>
      <c r="K269" s="3"/>
      <c r="L269" s="3"/>
      <c r="M269" s="3"/>
    </row>
    <row r="270" spans="1:13" x14ac:dyDescent="0.25">
      <c r="A270" s="4"/>
      <c r="B270" s="4"/>
      <c r="C270" s="7"/>
      <c r="D270" s="7"/>
      <c r="E270" s="7"/>
      <c r="F270" s="7"/>
      <c r="G270" s="7"/>
      <c r="H270" s="3"/>
      <c r="I270" s="3"/>
      <c r="J270" s="3"/>
      <c r="K270" s="3"/>
      <c r="L270" s="3"/>
      <c r="M270" s="3"/>
    </row>
    <row r="271" spans="1:13" x14ac:dyDescent="0.25">
      <c r="A271" s="4" t="s">
        <v>175</v>
      </c>
      <c r="B271" s="4"/>
      <c r="C271" s="5" t="s">
        <v>3</v>
      </c>
      <c r="D271" s="5" t="s">
        <v>3</v>
      </c>
      <c r="E271" s="5" t="s">
        <v>4</v>
      </c>
      <c r="F271" s="118" t="s">
        <v>5</v>
      </c>
      <c r="G271" s="5" t="s">
        <v>6</v>
      </c>
      <c r="H271" s="5" t="s">
        <v>4</v>
      </c>
      <c r="I271" s="5" t="s">
        <v>7</v>
      </c>
      <c r="J271" s="5" t="s">
        <v>8</v>
      </c>
      <c r="K271" s="5" t="s">
        <v>9</v>
      </c>
      <c r="L271" s="5" t="s">
        <v>507</v>
      </c>
      <c r="M271" s="91" t="s">
        <v>508</v>
      </c>
    </row>
    <row r="272" spans="1:13" x14ac:dyDescent="0.25">
      <c r="A272" s="4" t="s">
        <v>176</v>
      </c>
      <c r="B272" s="4"/>
      <c r="C272" s="6">
        <v>2011</v>
      </c>
      <c r="D272" s="5">
        <v>2012</v>
      </c>
      <c r="E272" s="6">
        <v>2013</v>
      </c>
      <c r="F272" s="120"/>
      <c r="G272" s="5"/>
      <c r="H272" s="6">
        <v>2014</v>
      </c>
      <c r="I272" s="6">
        <v>2014</v>
      </c>
      <c r="J272" s="6">
        <v>2014</v>
      </c>
      <c r="K272" s="6">
        <v>2014</v>
      </c>
      <c r="L272" s="6">
        <v>2014</v>
      </c>
      <c r="M272" s="91" t="s">
        <v>509</v>
      </c>
    </row>
    <row r="273" spans="1:13" x14ac:dyDescent="0.25">
      <c r="A273" s="4" t="s">
        <v>177</v>
      </c>
      <c r="B273" s="4"/>
      <c r="C273" s="5" t="s">
        <v>11</v>
      </c>
      <c r="D273" s="5" t="s">
        <v>11</v>
      </c>
      <c r="E273" s="6" t="s">
        <v>11</v>
      </c>
      <c r="F273" s="5" t="s">
        <v>11</v>
      </c>
      <c r="G273" s="5"/>
      <c r="H273" s="6" t="s">
        <v>11</v>
      </c>
      <c r="I273" s="6" t="s">
        <v>11</v>
      </c>
      <c r="J273" s="6" t="s">
        <v>11</v>
      </c>
      <c r="K273" s="6" t="s">
        <v>11</v>
      </c>
      <c r="L273" s="6" t="s">
        <v>11</v>
      </c>
      <c r="M273" s="3"/>
    </row>
    <row r="274" spans="1:13" x14ac:dyDescent="0.25">
      <c r="A274" s="4"/>
      <c r="B274" s="4"/>
      <c r="C274" s="7"/>
      <c r="D274" s="7"/>
      <c r="E274" s="7"/>
      <c r="F274" s="7"/>
      <c r="G274" s="7"/>
      <c r="H274" s="3"/>
      <c r="I274" s="3"/>
      <c r="J274" s="3"/>
      <c r="K274" s="3"/>
      <c r="L274" s="3"/>
      <c r="M274" s="3"/>
    </row>
    <row r="275" spans="1:13" x14ac:dyDescent="0.25">
      <c r="A275" s="4"/>
      <c r="B275" s="4" t="s">
        <v>102</v>
      </c>
      <c r="C275" s="8">
        <f t="shared" ref="C275:F277" si="83">C276</f>
        <v>1356</v>
      </c>
      <c r="D275" s="9">
        <f t="shared" si="83"/>
        <v>1818.6</v>
      </c>
      <c r="E275" s="8">
        <f t="shared" si="83"/>
        <v>2200</v>
      </c>
      <c r="F275" s="9">
        <f t="shared" si="83"/>
        <v>845</v>
      </c>
      <c r="G275" s="8"/>
      <c r="H275" s="8">
        <f t="shared" ref="H275:L277" si="84">H276</f>
        <v>2200</v>
      </c>
      <c r="I275" s="8">
        <f t="shared" si="84"/>
        <v>2200</v>
      </c>
      <c r="J275" s="8">
        <f t="shared" si="84"/>
        <v>2200</v>
      </c>
      <c r="K275" s="8">
        <f t="shared" si="84"/>
        <v>2200</v>
      </c>
      <c r="L275" s="9">
        <f t="shared" si="84"/>
        <v>1696</v>
      </c>
      <c r="M275" s="114">
        <f t="shared" ref="M275:M278" si="85">L275/K275*100</f>
        <v>77.090909090909093</v>
      </c>
    </row>
    <row r="276" spans="1:13" x14ac:dyDescent="0.25">
      <c r="A276" s="4"/>
      <c r="B276" s="4" t="s">
        <v>115</v>
      </c>
      <c r="C276" s="8">
        <f t="shared" si="83"/>
        <v>1356</v>
      </c>
      <c r="D276" s="9">
        <f t="shared" si="83"/>
        <v>1818.6</v>
      </c>
      <c r="E276" s="8">
        <f t="shared" si="83"/>
        <v>2200</v>
      </c>
      <c r="F276" s="9">
        <f t="shared" si="83"/>
        <v>845</v>
      </c>
      <c r="G276" s="8"/>
      <c r="H276" s="8">
        <f t="shared" si="84"/>
        <v>2200</v>
      </c>
      <c r="I276" s="8">
        <f t="shared" si="84"/>
        <v>2200</v>
      </c>
      <c r="J276" s="8">
        <f t="shared" si="84"/>
        <v>2200</v>
      </c>
      <c r="K276" s="8">
        <f t="shared" si="84"/>
        <v>2200</v>
      </c>
      <c r="L276" s="9">
        <f t="shared" si="84"/>
        <v>1696</v>
      </c>
      <c r="M276" s="114">
        <f t="shared" si="85"/>
        <v>77.090909090909093</v>
      </c>
    </row>
    <row r="277" spans="1:13" x14ac:dyDescent="0.25">
      <c r="A277" s="4"/>
      <c r="B277" s="4" t="s">
        <v>120</v>
      </c>
      <c r="C277" s="8">
        <f t="shared" si="83"/>
        <v>1356</v>
      </c>
      <c r="D277" s="9">
        <f t="shared" si="83"/>
        <v>1818.6</v>
      </c>
      <c r="E277" s="8">
        <f t="shared" si="83"/>
        <v>2200</v>
      </c>
      <c r="F277" s="9">
        <f t="shared" si="83"/>
        <v>845</v>
      </c>
      <c r="G277" s="8"/>
      <c r="H277" s="8">
        <f t="shared" si="84"/>
        <v>2200</v>
      </c>
      <c r="I277" s="8">
        <f t="shared" si="84"/>
        <v>2200</v>
      </c>
      <c r="J277" s="8">
        <f t="shared" si="84"/>
        <v>2200</v>
      </c>
      <c r="K277" s="8">
        <f t="shared" si="84"/>
        <v>2200</v>
      </c>
      <c r="L277" s="9">
        <f t="shared" si="84"/>
        <v>1696</v>
      </c>
      <c r="M277" s="114">
        <f t="shared" si="85"/>
        <v>77.090909090909093</v>
      </c>
    </row>
    <row r="278" spans="1:13" x14ac:dyDescent="0.25">
      <c r="A278" s="4"/>
      <c r="B278" s="4" t="s">
        <v>178</v>
      </c>
      <c r="C278" s="8">
        <v>1356</v>
      </c>
      <c r="D278" s="9">
        <v>1818.6</v>
      </c>
      <c r="E278" s="8">
        <v>2200</v>
      </c>
      <c r="F278" s="9">
        <v>845</v>
      </c>
      <c r="G278" s="8"/>
      <c r="H278" s="8">
        <v>2200</v>
      </c>
      <c r="I278" s="8">
        <v>2200</v>
      </c>
      <c r="J278" s="8">
        <v>2200</v>
      </c>
      <c r="K278" s="8">
        <v>2200</v>
      </c>
      <c r="L278" s="9">
        <v>1696</v>
      </c>
      <c r="M278" s="114">
        <f t="shared" si="85"/>
        <v>77.090909090909093</v>
      </c>
    </row>
    <row r="279" spans="1:13" x14ac:dyDescent="0.25">
      <c r="A279" s="4"/>
      <c r="B279" s="4"/>
      <c r="C279" s="8"/>
      <c r="D279" s="8"/>
      <c r="E279" s="8"/>
      <c r="F279" s="8"/>
      <c r="G279" s="8"/>
      <c r="H279" s="3"/>
      <c r="I279" s="3"/>
      <c r="J279" s="3"/>
      <c r="K279" s="3"/>
      <c r="L279" s="3"/>
      <c r="M279" s="3"/>
    </row>
    <row r="280" spans="1:13" x14ac:dyDescent="0.25">
      <c r="A280" s="4"/>
      <c r="B280" s="4"/>
      <c r="C280" s="8"/>
      <c r="D280" s="8"/>
      <c r="E280" s="8"/>
      <c r="F280" s="8"/>
      <c r="G280" s="8"/>
      <c r="H280" s="3"/>
      <c r="I280" s="3"/>
      <c r="J280" s="3"/>
      <c r="K280" s="3"/>
      <c r="L280" s="3"/>
      <c r="M280" s="3"/>
    </row>
    <row r="281" spans="1:13" x14ac:dyDescent="0.25">
      <c r="A281" s="4"/>
      <c r="B281" s="4"/>
      <c r="C281" s="8"/>
      <c r="D281" s="8"/>
      <c r="E281" s="8"/>
      <c r="F281" s="8"/>
      <c r="G281" s="8"/>
      <c r="H281" s="3"/>
      <c r="I281" s="3"/>
      <c r="J281" s="3"/>
      <c r="K281" s="3"/>
      <c r="L281" s="3"/>
      <c r="M281" s="3"/>
    </row>
    <row r="282" spans="1:13" x14ac:dyDescent="0.25">
      <c r="A282" s="4"/>
      <c r="B282" s="4"/>
      <c r="C282" s="8"/>
      <c r="D282" s="8"/>
      <c r="E282" s="8"/>
      <c r="F282" s="8"/>
      <c r="G282" s="8"/>
      <c r="H282" s="3"/>
      <c r="I282" s="3"/>
      <c r="J282" s="3"/>
      <c r="K282" s="3"/>
      <c r="L282" s="3"/>
      <c r="M282" s="3"/>
    </row>
    <row r="283" spans="1:13" x14ac:dyDescent="0.25">
      <c r="A283" s="4"/>
      <c r="B283" s="4"/>
      <c r="C283" s="8"/>
      <c r="D283" s="8"/>
      <c r="E283" s="8"/>
      <c r="F283" s="8"/>
      <c r="G283" s="8"/>
      <c r="H283" s="3"/>
      <c r="I283" s="3"/>
      <c r="J283" s="3"/>
      <c r="K283" s="3"/>
      <c r="L283" s="3"/>
      <c r="M283" s="3"/>
    </row>
    <row r="284" spans="1:13" x14ac:dyDescent="0.25">
      <c r="A284" s="4"/>
      <c r="B284" s="4"/>
      <c r="C284" s="8"/>
      <c r="D284" s="8"/>
      <c r="E284" s="8"/>
      <c r="F284" s="8"/>
      <c r="G284" s="8"/>
      <c r="H284" s="3"/>
      <c r="I284" s="3"/>
      <c r="J284" s="3"/>
      <c r="K284" s="3"/>
      <c r="L284" s="3"/>
      <c r="M284" s="3"/>
    </row>
    <row r="285" spans="1:13" x14ac:dyDescent="0.25">
      <c r="A285" s="4"/>
      <c r="B285" s="4"/>
      <c r="C285" s="8"/>
      <c r="D285" s="8"/>
      <c r="E285" s="8"/>
      <c r="F285" s="8"/>
      <c r="G285" s="8"/>
      <c r="H285" s="3"/>
      <c r="I285" s="3"/>
      <c r="J285" s="3"/>
      <c r="K285" s="3"/>
      <c r="L285" s="3"/>
      <c r="M285" s="3"/>
    </row>
    <row r="286" spans="1:13" x14ac:dyDescent="0.25">
      <c r="A286" s="4"/>
      <c r="B286" s="4"/>
      <c r="C286" s="8"/>
      <c r="D286" s="8"/>
      <c r="E286" s="8"/>
      <c r="F286" s="8"/>
      <c r="G286" s="8"/>
      <c r="H286" s="3"/>
      <c r="I286" s="3"/>
      <c r="J286" s="3"/>
      <c r="K286" s="3"/>
      <c r="L286" s="3"/>
      <c r="M286" s="3"/>
    </row>
    <row r="287" spans="1:13" x14ac:dyDescent="0.25">
      <c r="A287" s="4"/>
      <c r="B287" s="4"/>
      <c r="C287" s="8"/>
      <c r="D287" s="8"/>
      <c r="E287" s="8"/>
      <c r="F287" s="8"/>
      <c r="G287" s="8"/>
      <c r="H287" s="3"/>
      <c r="I287" s="3"/>
      <c r="J287" s="3"/>
      <c r="K287" s="3"/>
      <c r="L287" s="3"/>
      <c r="M287" s="3"/>
    </row>
    <row r="288" spans="1:13" x14ac:dyDescent="0.25">
      <c r="A288" s="4"/>
      <c r="B288" s="4"/>
      <c r="C288" s="8"/>
      <c r="D288" s="8"/>
      <c r="E288" s="8"/>
      <c r="F288" s="8"/>
      <c r="G288" s="8"/>
      <c r="H288" s="3"/>
      <c r="I288" s="3"/>
      <c r="J288" s="3"/>
      <c r="K288" s="3"/>
      <c r="L288" s="3"/>
      <c r="M288" s="3"/>
    </row>
    <row r="289" spans="1:13" x14ac:dyDescent="0.25">
      <c r="A289" s="4"/>
      <c r="B289" s="4"/>
      <c r="C289" s="8"/>
      <c r="D289" s="8"/>
      <c r="E289" s="8"/>
      <c r="F289" s="8"/>
      <c r="G289" s="8"/>
      <c r="H289" s="3"/>
      <c r="I289" s="3"/>
      <c r="J289" s="3"/>
      <c r="K289" s="3"/>
      <c r="L289" s="3"/>
      <c r="M289" s="3"/>
    </row>
    <row r="290" spans="1:13" x14ac:dyDescent="0.25">
      <c r="A290" s="4"/>
      <c r="B290" s="4"/>
      <c r="C290" s="8"/>
      <c r="D290" s="8"/>
      <c r="E290" s="8"/>
      <c r="F290" s="8"/>
      <c r="G290" s="8"/>
      <c r="H290" s="3"/>
      <c r="I290" s="3"/>
      <c r="J290" s="3"/>
      <c r="K290" s="3"/>
      <c r="L290" s="3"/>
      <c r="M290" s="3"/>
    </row>
    <row r="291" spans="1:13" x14ac:dyDescent="0.25">
      <c r="A291" s="4"/>
      <c r="B291" s="4"/>
      <c r="C291" s="8"/>
      <c r="D291" s="8"/>
      <c r="E291" s="8"/>
      <c r="F291" s="8"/>
      <c r="G291" s="8"/>
      <c r="H291" s="3"/>
      <c r="I291" s="3"/>
      <c r="J291" s="3"/>
      <c r="K291" s="3"/>
      <c r="L291" s="3"/>
      <c r="M291" s="3"/>
    </row>
    <row r="292" spans="1:13" x14ac:dyDescent="0.25">
      <c r="A292" s="4"/>
      <c r="B292" s="4"/>
      <c r="C292" s="8"/>
      <c r="D292" s="8"/>
      <c r="E292" s="8"/>
      <c r="F292" s="8"/>
      <c r="G292" s="8"/>
      <c r="H292" s="3"/>
      <c r="I292" s="3"/>
      <c r="J292" s="3"/>
      <c r="K292" s="3"/>
      <c r="L292" s="3"/>
      <c r="M292" s="3"/>
    </row>
    <row r="293" spans="1:13" x14ac:dyDescent="0.25">
      <c r="A293" s="4"/>
      <c r="B293" s="4"/>
      <c r="C293" s="8"/>
      <c r="D293" s="8"/>
      <c r="E293" s="8"/>
      <c r="F293" s="8"/>
      <c r="G293" s="8"/>
      <c r="H293" s="3"/>
      <c r="I293" s="3"/>
      <c r="J293" s="3"/>
      <c r="K293" s="3"/>
      <c r="L293" s="3"/>
      <c r="M293" s="3"/>
    </row>
    <row r="294" spans="1:13" x14ac:dyDescent="0.25">
      <c r="A294" s="4"/>
      <c r="B294" s="4"/>
      <c r="C294" s="8"/>
      <c r="D294" s="8"/>
      <c r="E294" s="8"/>
      <c r="F294" s="8"/>
      <c r="G294" s="8"/>
      <c r="H294" s="3"/>
      <c r="I294" s="3"/>
      <c r="J294" s="3"/>
      <c r="K294" s="3"/>
      <c r="L294" s="3"/>
      <c r="M294" s="3"/>
    </row>
    <row r="295" spans="1:13" x14ac:dyDescent="0.25">
      <c r="A295" s="4"/>
      <c r="B295" s="4"/>
      <c r="C295" s="8"/>
      <c r="D295" s="8"/>
      <c r="E295" s="8"/>
      <c r="F295" s="8"/>
      <c r="G295" s="8"/>
      <c r="H295" s="3"/>
      <c r="I295" s="3"/>
      <c r="J295" s="3"/>
      <c r="K295" s="3"/>
      <c r="L295" s="3"/>
      <c r="M295" s="3"/>
    </row>
    <row r="296" spans="1:13" x14ac:dyDescent="0.25">
      <c r="A296" s="4"/>
      <c r="B296" s="4"/>
      <c r="C296" s="8"/>
      <c r="D296" s="8"/>
      <c r="E296" s="8"/>
      <c r="F296" s="8"/>
      <c r="G296" s="8"/>
      <c r="H296" s="3"/>
      <c r="I296" s="3"/>
      <c r="J296" s="3"/>
      <c r="K296" s="3"/>
      <c r="L296" s="3"/>
      <c r="M296" s="3"/>
    </row>
    <row r="297" spans="1:13" x14ac:dyDescent="0.25">
      <c r="A297" s="4"/>
      <c r="B297" s="4"/>
      <c r="C297" s="8"/>
      <c r="D297" s="8"/>
      <c r="E297" s="8"/>
      <c r="F297" s="8"/>
      <c r="G297" s="8"/>
      <c r="H297" s="3"/>
      <c r="I297" s="3"/>
      <c r="J297" s="3"/>
      <c r="K297" s="3"/>
      <c r="L297" s="3"/>
      <c r="M297" s="3"/>
    </row>
    <row r="298" spans="1:13" x14ac:dyDescent="0.25">
      <c r="A298" s="4"/>
      <c r="B298" s="4"/>
      <c r="C298" s="8"/>
      <c r="D298" s="8"/>
      <c r="E298" s="8"/>
      <c r="F298" s="8"/>
      <c r="G298" s="8"/>
      <c r="H298" s="3"/>
      <c r="I298" s="3"/>
      <c r="J298" s="3"/>
      <c r="K298" s="3"/>
      <c r="L298" s="3"/>
      <c r="M298" s="3"/>
    </row>
    <row r="299" spans="1:13" x14ac:dyDescent="0.25">
      <c r="A299" s="4"/>
      <c r="B299" s="4"/>
      <c r="C299" s="8"/>
      <c r="D299" s="8"/>
      <c r="E299" s="8"/>
      <c r="F299" s="8"/>
      <c r="G299" s="8"/>
      <c r="H299" s="3"/>
      <c r="I299" s="3"/>
      <c r="J299" s="3"/>
      <c r="K299" s="3"/>
      <c r="L299" s="3"/>
      <c r="M299" s="3"/>
    </row>
    <row r="300" spans="1:13" x14ac:dyDescent="0.25">
      <c r="A300" s="4"/>
      <c r="B300" s="4"/>
      <c r="C300" s="8"/>
      <c r="D300" s="8"/>
      <c r="E300" s="8"/>
      <c r="F300" s="8"/>
      <c r="G300" s="8"/>
      <c r="H300" s="3"/>
      <c r="I300" s="3"/>
      <c r="J300" s="3"/>
      <c r="K300" s="3"/>
      <c r="L300" s="3"/>
      <c r="M300" s="3"/>
    </row>
    <row r="301" spans="1:13" x14ac:dyDescent="0.25">
      <c r="A301" s="4"/>
      <c r="B301" s="4"/>
      <c r="C301" s="8"/>
      <c r="D301" s="8"/>
      <c r="E301" s="8"/>
      <c r="F301" s="8"/>
      <c r="G301" s="8"/>
      <c r="H301" s="3"/>
      <c r="I301" s="3"/>
      <c r="J301" s="3"/>
      <c r="K301" s="3"/>
      <c r="L301" s="3"/>
      <c r="M301" s="3"/>
    </row>
    <row r="302" spans="1:13" x14ac:dyDescent="0.25">
      <c r="A302" s="4"/>
      <c r="B302" s="4"/>
      <c r="C302" s="8"/>
      <c r="D302" s="8"/>
      <c r="E302" s="8"/>
      <c r="F302" s="8"/>
      <c r="G302" s="8"/>
      <c r="H302" s="3"/>
      <c r="I302" s="3"/>
      <c r="J302" s="3"/>
      <c r="K302" s="3"/>
      <c r="L302" s="3"/>
      <c r="M302" s="3"/>
    </row>
    <row r="303" spans="1:13" x14ac:dyDescent="0.25">
      <c r="A303" s="4"/>
      <c r="B303" s="4"/>
      <c r="C303" s="8"/>
      <c r="D303" s="8"/>
      <c r="E303" s="8"/>
      <c r="F303" s="8"/>
      <c r="G303" s="8"/>
      <c r="H303" s="3"/>
      <c r="I303" s="3"/>
      <c r="J303" s="3"/>
      <c r="K303" s="3"/>
      <c r="L303" s="3"/>
      <c r="M303" s="3"/>
    </row>
    <row r="304" spans="1:13" x14ac:dyDescent="0.25">
      <c r="A304" s="4"/>
      <c r="B304" s="4"/>
      <c r="C304" s="8"/>
      <c r="D304" s="8"/>
      <c r="E304" s="8"/>
      <c r="F304" s="8"/>
      <c r="G304" s="8"/>
      <c r="H304" s="3"/>
      <c r="I304" s="3"/>
      <c r="J304" s="3"/>
      <c r="K304" s="3"/>
      <c r="L304" s="3"/>
      <c r="M304" s="3"/>
    </row>
    <row r="305" spans="1:13" x14ac:dyDescent="0.25">
      <c r="A305" s="4"/>
      <c r="B305" s="4" t="s">
        <v>94</v>
      </c>
      <c r="C305" s="7"/>
      <c r="D305" s="7"/>
      <c r="E305" s="7"/>
      <c r="F305" s="7"/>
      <c r="G305" s="7"/>
      <c r="H305" s="3"/>
      <c r="I305" s="3"/>
      <c r="J305" s="3"/>
      <c r="K305" s="3"/>
      <c r="L305" s="3"/>
      <c r="M305" s="3"/>
    </row>
    <row r="306" spans="1:13" x14ac:dyDescent="0.25">
      <c r="A306" s="4"/>
      <c r="B306" s="4" t="s">
        <v>179</v>
      </c>
      <c r="C306" s="7"/>
      <c r="D306" s="7"/>
      <c r="E306" s="7"/>
      <c r="F306" s="7"/>
      <c r="G306" s="7"/>
      <c r="H306" s="3"/>
      <c r="I306" s="3"/>
      <c r="J306" s="3"/>
      <c r="K306" s="3"/>
      <c r="L306" s="3"/>
      <c r="M306" s="3"/>
    </row>
    <row r="307" spans="1:13" x14ac:dyDescent="0.25">
      <c r="A307" s="4"/>
      <c r="B307" s="4"/>
      <c r="C307" s="7"/>
      <c r="D307" s="7"/>
      <c r="E307" s="7"/>
      <c r="F307" s="7"/>
      <c r="G307" s="7"/>
      <c r="H307" s="3"/>
      <c r="I307" s="3"/>
      <c r="J307" s="3"/>
      <c r="K307" s="3"/>
      <c r="L307" s="3"/>
      <c r="M307" s="3"/>
    </row>
    <row r="308" spans="1:13" x14ac:dyDescent="0.25">
      <c r="A308" s="4" t="s">
        <v>99</v>
      </c>
      <c r="B308" s="4"/>
      <c r="C308" s="5" t="s">
        <v>3</v>
      </c>
      <c r="D308" s="5" t="s">
        <v>3</v>
      </c>
      <c r="E308" s="5" t="s">
        <v>4</v>
      </c>
      <c r="F308" s="118" t="s">
        <v>5</v>
      </c>
      <c r="G308" s="5" t="s">
        <v>6</v>
      </c>
      <c r="H308" s="5" t="s">
        <v>4</v>
      </c>
      <c r="I308" s="5" t="s">
        <v>7</v>
      </c>
      <c r="J308" s="5" t="s">
        <v>8</v>
      </c>
      <c r="K308" s="5" t="s">
        <v>9</v>
      </c>
      <c r="L308" s="5" t="s">
        <v>507</v>
      </c>
      <c r="M308" s="91" t="s">
        <v>508</v>
      </c>
    </row>
    <row r="309" spans="1:13" x14ac:dyDescent="0.25">
      <c r="A309" s="4" t="s">
        <v>100</v>
      </c>
      <c r="B309" s="4"/>
      <c r="C309" s="6">
        <v>2011</v>
      </c>
      <c r="D309" s="5">
        <v>2012</v>
      </c>
      <c r="E309" s="6">
        <v>2013</v>
      </c>
      <c r="F309" s="120"/>
      <c r="G309" s="5"/>
      <c r="H309" s="6">
        <v>2014</v>
      </c>
      <c r="I309" s="6">
        <v>2014</v>
      </c>
      <c r="J309" s="6">
        <v>2014</v>
      </c>
      <c r="K309" s="6">
        <v>2014</v>
      </c>
      <c r="L309" s="6">
        <v>2014</v>
      </c>
      <c r="M309" s="91" t="s">
        <v>509</v>
      </c>
    </row>
    <row r="310" spans="1:13" x14ac:dyDescent="0.25">
      <c r="A310" s="4" t="s">
        <v>168</v>
      </c>
      <c r="B310" s="4"/>
      <c r="C310" s="5" t="s">
        <v>11</v>
      </c>
      <c r="D310" s="5" t="s">
        <v>11</v>
      </c>
      <c r="E310" s="6" t="s">
        <v>11</v>
      </c>
      <c r="F310" s="5" t="s">
        <v>11</v>
      </c>
      <c r="G310" s="5"/>
      <c r="H310" s="6" t="s">
        <v>11</v>
      </c>
      <c r="I310" s="6" t="s">
        <v>11</v>
      </c>
      <c r="J310" s="6" t="s">
        <v>11</v>
      </c>
      <c r="K310" s="6" t="s">
        <v>11</v>
      </c>
      <c r="L310" s="6" t="s">
        <v>11</v>
      </c>
      <c r="M310" s="3"/>
    </row>
    <row r="311" spans="1:13" x14ac:dyDescent="0.25">
      <c r="A311" s="4" t="s">
        <v>101</v>
      </c>
      <c r="B311" s="4"/>
      <c r="C311" s="7"/>
      <c r="D311" s="7"/>
      <c r="E311" s="7"/>
      <c r="F311" s="7"/>
      <c r="G311" s="7"/>
      <c r="H311" s="3"/>
      <c r="I311" s="3"/>
      <c r="J311" s="3"/>
      <c r="K311" s="3"/>
      <c r="L311" s="3"/>
      <c r="M311" s="3"/>
    </row>
    <row r="312" spans="1:13" x14ac:dyDescent="0.25">
      <c r="A312" s="4"/>
      <c r="B312" s="4" t="s">
        <v>102</v>
      </c>
      <c r="C312" s="8">
        <f>C314+C325+C334</f>
        <v>49777</v>
      </c>
      <c r="D312" s="9">
        <f>D314+D325+D334</f>
        <v>49545.119999999995</v>
      </c>
      <c r="E312" s="8">
        <f>E314+E325+E334</f>
        <v>54261</v>
      </c>
      <c r="F312" s="9">
        <f>F314+F325+F334</f>
        <v>47329.719999999994</v>
      </c>
      <c r="G312" s="8"/>
      <c r="H312" s="8">
        <f>H314+H325+H334</f>
        <v>54111</v>
      </c>
      <c r="I312" s="8">
        <f>I314+I325+I334</f>
        <v>54111</v>
      </c>
      <c r="J312" s="8">
        <f>J314+J325+J334</f>
        <v>54111</v>
      </c>
      <c r="K312" s="8">
        <f>K314+K325+K334</f>
        <v>54111</v>
      </c>
      <c r="L312" s="9">
        <f>L314+L325+L334</f>
        <v>47261.21</v>
      </c>
      <c r="M312" s="114">
        <f t="shared" ref="M312:M336" si="86">L312/K312*100</f>
        <v>87.341224519968208</v>
      </c>
    </row>
    <row r="313" spans="1:13" x14ac:dyDescent="0.25">
      <c r="A313" s="4"/>
      <c r="B313" s="4"/>
      <c r="C313" s="8"/>
      <c r="D313" s="9"/>
      <c r="E313" s="8"/>
      <c r="F313" s="9"/>
      <c r="G313" s="8"/>
      <c r="H313" s="8"/>
      <c r="I313" s="8"/>
      <c r="J313" s="8"/>
      <c r="K313" s="8"/>
      <c r="L313" s="9"/>
      <c r="M313" s="92"/>
    </row>
    <row r="314" spans="1:13" x14ac:dyDescent="0.25">
      <c r="A314" s="4"/>
      <c r="B314" s="4" t="s">
        <v>105</v>
      </c>
      <c r="C314" s="8">
        <f>C315+C316+C317</f>
        <v>11282</v>
      </c>
      <c r="D314" s="9">
        <f>D315+D316+D317</f>
        <v>12253.39</v>
      </c>
      <c r="E314" s="8">
        <f>E315+E316+E317</f>
        <v>13281</v>
      </c>
      <c r="F314" s="9">
        <f>F315+F316+F317</f>
        <v>11564.82</v>
      </c>
      <c r="G314" s="8"/>
      <c r="H314" s="8">
        <f>H315+H316+H317</f>
        <v>13281</v>
      </c>
      <c r="I314" s="8">
        <f>I315+I316+I317</f>
        <v>13281</v>
      </c>
      <c r="J314" s="8">
        <f>J315+J316+J317</f>
        <v>13281</v>
      </c>
      <c r="K314" s="8">
        <f>K315+K316+K317</f>
        <v>13281</v>
      </c>
      <c r="L314" s="9">
        <f>L315+L316+L317</f>
        <v>11594.42</v>
      </c>
      <c r="M314" s="114">
        <f t="shared" si="86"/>
        <v>87.300805662224235</v>
      </c>
    </row>
    <row r="315" spans="1:13" x14ac:dyDescent="0.25">
      <c r="A315" s="4"/>
      <c r="B315" s="4" t="s">
        <v>106</v>
      </c>
      <c r="C315" s="8">
        <v>2046</v>
      </c>
      <c r="D315" s="9">
        <v>1956.13</v>
      </c>
      <c r="E315" s="8">
        <v>2000</v>
      </c>
      <c r="F315" s="9">
        <v>1768.61</v>
      </c>
      <c r="G315" s="8"/>
      <c r="H315" s="8">
        <v>2000</v>
      </c>
      <c r="I315" s="8">
        <v>1900</v>
      </c>
      <c r="J315" s="8">
        <v>1900</v>
      </c>
      <c r="K315" s="8">
        <v>2000</v>
      </c>
      <c r="L315" s="9">
        <v>1763.8</v>
      </c>
      <c r="M315" s="114">
        <f t="shared" si="86"/>
        <v>88.19</v>
      </c>
    </row>
    <row r="316" spans="1:13" x14ac:dyDescent="0.25">
      <c r="A316" s="4"/>
      <c r="B316" s="4" t="s">
        <v>180</v>
      </c>
      <c r="C316" s="8">
        <v>1159</v>
      </c>
      <c r="D316" s="9">
        <v>1547.46</v>
      </c>
      <c r="E316" s="8">
        <v>1800</v>
      </c>
      <c r="F316" s="9">
        <v>1622.97</v>
      </c>
      <c r="G316" s="8"/>
      <c r="H316" s="8">
        <v>1800</v>
      </c>
      <c r="I316" s="8">
        <v>1900</v>
      </c>
      <c r="J316" s="8">
        <v>1900</v>
      </c>
      <c r="K316" s="8">
        <v>1800</v>
      </c>
      <c r="L316" s="9">
        <v>1650.2</v>
      </c>
      <c r="M316" s="114">
        <f t="shared" si="86"/>
        <v>91.677777777777777</v>
      </c>
    </row>
    <row r="317" spans="1:13" x14ac:dyDescent="0.25">
      <c r="A317" s="4"/>
      <c r="B317" s="4" t="s">
        <v>107</v>
      </c>
      <c r="C317" s="8">
        <f>SUM(C318:C323)</f>
        <v>8077</v>
      </c>
      <c r="D317" s="9">
        <f>SUM(D318:D323)</f>
        <v>8749.7999999999993</v>
      </c>
      <c r="E317" s="8">
        <f t="shared" ref="E317" si="87">SUM(E318:E323)</f>
        <v>9481</v>
      </c>
      <c r="F317" s="9">
        <f>SUM(F318:F323)</f>
        <v>8173.2400000000007</v>
      </c>
      <c r="G317" s="8"/>
      <c r="H317" s="8">
        <f t="shared" ref="H317:K317" si="88">SUM(H318:H323)</f>
        <v>9481</v>
      </c>
      <c r="I317" s="8">
        <f t="shared" si="88"/>
        <v>9481</v>
      </c>
      <c r="J317" s="8">
        <f t="shared" si="88"/>
        <v>9481</v>
      </c>
      <c r="K317" s="8">
        <f t="shared" si="88"/>
        <v>9481</v>
      </c>
      <c r="L317" s="9">
        <f t="shared" ref="L317" si="89">SUM(L318:L323)</f>
        <v>8180.42</v>
      </c>
      <c r="M317" s="114">
        <f t="shared" si="86"/>
        <v>86.282248707942202</v>
      </c>
    </row>
    <row r="318" spans="1:13" x14ac:dyDescent="0.25">
      <c r="A318" s="4"/>
      <c r="B318" s="4" t="s">
        <v>108</v>
      </c>
      <c r="C318" s="8">
        <v>514</v>
      </c>
      <c r="D318" s="9">
        <v>512.34</v>
      </c>
      <c r="E318" s="8">
        <v>532</v>
      </c>
      <c r="F318" s="9">
        <v>486.47</v>
      </c>
      <c r="G318" s="8"/>
      <c r="H318" s="8">
        <v>532</v>
      </c>
      <c r="I318" s="8">
        <v>532</v>
      </c>
      <c r="J318" s="8">
        <v>532</v>
      </c>
      <c r="K318" s="8">
        <v>532</v>
      </c>
      <c r="L318" s="9">
        <v>487.68</v>
      </c>
      <c r="M318" s="114">
        <f t="shared" si="86"/>
        <v>91.669172932330838</v>
      </c>
    </row>
    <row r="319" spans="1:13" x14ac:dyDescent="0.25">
      <c r="A319" s="4"/>
      <c r="B319" s="4" t="s">
        <v>109</v>
      </c>
      <c r="C319" s="8">
        <v>4715</v>
      </c>
      <c r="D319" s="9">
        <v>5120.16</v>
      </c>
      <c r="E319" s="8">
        <v>5320</v>
      </c>
      <c r="F319" s="9">
        <v>4865.91</v>
      </c>
      <c r="G319" s="8"/>
      <c r="H319" s="8">
        <v>5320</v>
      </c>
      <c r="I319" s="8">
        <v>5320</v>
      </c>
      <c r="J319" s="8">
        <v>5320</v>
      </c>
      <c r="K319" s="8">
        <v>5320</v>
      </c>
      <c r="L319" s="9">
        <v>4890.8999999999996</v>
      </c>
      <c r="M319" s="114">
        <f t="shared" si="86"/>
        <v>91.93421052631578</v>
      </c>
    </row>
    <row r="320" spans="1:13" x14ac:dyDescent="0.25">
      <c r="A320" s="4"/>
      <c r="B320" s="4" t="s">
        <v>110</v>
      </c>
      <c r="C320" s="8">
        <v>252</v>
      </c>
      <c r="D320" s="9">
        <v>279.64</v>
      </c>
      <c r="E320" s="8">
        <v>304</v>
      </c>
      <c r="F320" s="9">
        <v>259.18</v>
      </c>
      <c r="G320" s="8"/>
      <c r="H320" s="8">
        <v>304</v>
      </c>
      <c r="I320" s="8">
        <v>304</v>
      </c>
      <c r="J320" s="8">
        <v>304</v>
      </c>
      <c r="K320" s="8">
        <v>304</v>
      </c>
      <c r="L320" s="9">
        <v>263.75</v>
      </c>
      <c r="M320" s="114">
        <f t="shared" si="86"/>
        <v>86.75986842105263</v>
      </c>
    </row>
    <row r="321" spans="1:13" x14ac:dyDescent="0.25">
      <c r="A321" s="4"/>
      <c r="B321" s="4" t="s">
        <v>111</v>
      </c>
      <c r="C321" s="8">
        <v>814</v>
      </c>
      <c r="D321" s="9">
        <v>893.15</v>
      </c>
      <c r="E321" s="8">
        <v>1140</v>
      </c>
      <c r="F321" s="9">
        <v>748.88</v>
      </c>
      <c r="G321" s="8"/>
      <c r="H321" s="8">
        <v>1140</v>
      </c>
      <c r="I321" s="8">
        <v>1140</v>
      </c>
      <c r="J321" s="8">
        <v>1140</v>
      </c>
      <c r="K321" s="8">
        <v>1140</v>
      </c>
      <c r="L321" s="9">
        <v>711.6</v>
      </c>
      <c r="M321" s="114">
        <f t="shared" si="86"/>
        <v>62.421052631578952</v>
      </c>
    </row>
    <row r="322" spans="1:13" x14ac:dyDescent="0.25">
      <c r="A322" s="4"/>
      <c r="B322" s="4" t="s">
        <v>112</v>
      </c>
      <c r="C322" s="8">
        <v>288</v>
      </c>
      <c r="D322" s="9">
        <v>308.52999999999997</v>
      </c>
      <c r="E322" s="8">
        <v>380</v>
      </c>
      <c r="F322" s="9">
        <v>264.01</v>
      </c>
      <c r="G322" s="8"/>
      <c r="H322" s="8">
        <v>380</v>
      </c>
      <c r="I322" s="8">
        <v>380</v>
      </c>
      <c r="J322" s="8">
        <v>380</v>
      </c>
      <c r="K322" s="8">
        <v>380</v>
      </c>
      <c r="L322" s="9">
        <v>251.09</v>
      </c>
      <c r="M322" s="114">
        <f t="shared" si="86"/>
        <v>66.076315789473682</v>
      </c>
    </row>
    <row r="323" spans="1:13" x14ac:dyDescent="0.25">
      <c r="A323" s="4"/>
      <c r="B323" s="4" t="s">
        <v>113</v>
      </c>
      <c r="C323" s="8">
        <v>1494</v>
      </c>
      <c r="D323" s="9">
        <v>1635.98</v>
      </c>
      <c r="E323" s="8">
        <v>1805</v>
      </c>
      <c r="F323" s="9">
        <v>1548.79</v>
      </c>
      <c r="G323" s="8"/>
      <c r="H323" s="8">
        <v>1805</v>
      </c>
      <c r="I323" s="8">
        <v>1805</v>
      </c>
      <c r="J323" s="8">
        <v>1805</v>
      </c>
      <c r="K323" s="8">
        <v>1805</v>
      </c>
      <c r="L323" s="9">
        <v>1575.4</v>
      </c>
      <c r="M323" s="114">
        <f t="shared" si="86"/>
        <v>87.279778393351805</v>
      </c>
    </row>
    <row r="324" spans="1:13" x14ac:dyDescent="0.25">
      <c r="A324" s="4"/>
      <c r="B324" s="4"/>
      <c r="C324" s="8"/>
      <c r="D324" s="9"/>
      <c r="E324" s="8"/>
      <c r="F324" s="9"/>
      <c r="G324" s="8"/>
      <c r="H324" s="8"/>
      <c r="I324" s="8"/>
      <c r="J324" s="8"/>
      <c r="K324" s="8"/>
      <c r="L324" s="9"/>
      <c r="M324" s="114"/>
    </row>
    <row r="325" spans="1:13" x14ac:dyDescent="0.25">
      <c r="A325" s="4"/>
      <c r="B325" s="4" t="s">
        <v>115</v>
      </c>
      <c r="C325" s="8">
        <f>C326+C328+C331</f>
        <v>38495</v>
      </c>
      <c r="D325" s="9">
        <f>D326+D328+D331</f>
        <v>37291.729999999996</v>
      </c>
      <c r="E325" s="8">
        <f t="shared" ref="E325" si="90">E326+E328+E331</f>
        <v>40820</v>
      </c>
      <c r="F325" s="9">
        <f>F326+F328+F331</f>
        <v>35743.979999999996</v>
      </c>
      <c r="G325" s="8"/>
      <c r="H325" s="8">
        <f t="shared" ref="H325:K325" si="91">H326+H328+H331</f>
        <v>40670</v>
      </c>
      <c r="I325" s="8">
        <f t="shared" si="91"/>
        <v>40670</v>
      </c>
      <c r="J325" s="8">
        <f t="shared" si="91"/>
        <v>40670</v>
      </c>
      <c r="K325" s="8">
        <f t="shared" si="91"/>
        <v>40670</v>
      </c>
      <c r="L325" s="9">
        <f t="shared" ref="L325" si="92">L326+L328+L331</f>
        <v>35666.79</v>
      </c>
      <c r="M325" s="114">
        <f t="shared" si="86"/>
        <v>87.698032948119007</v>
      </c>
    </row>
    <row r="326" spans="1:13" x14ac:dyDescent="0.25">
      <c r="A326" s="4"/>
      <c r="B326" s="4" t="s">
        <v>135</v>
      </c>
      <c r="C326" s="8">
        <f>C327</f>
        <v>144</v>
      </c>
      <c r="D326" s="9">
        <f>D327</f>
        <v>181.8</v>
      </c>
      <c r="E326" s="8">
        <f t="shared" ref="E326" si="93">E327</f>
        <v>200</v>
      </c>
      <c r="F326" s="9">
        <f>F327</f>
        <v>88</v>
      </c>
      <c r="G326" s="8"/>
      <c r="H326" s="8">
        <f t="shared" ref="H326:L326" si="94">H327</f>
        <v>150</v>
      </c>
      <c r="I326" s="8">
        <f t="shared" si="94"/>
        <v>150</v>
      </c>
      <c r="J326" s="8">
        <f t="shared" si="94"/>
        <v>150</v>
      </c>
      <c r="K326" s="8">
        <f t="shared" si="94"/>
        <v>150</v>
      </c>
      <c r="L326" s="9">
        <f t="shared" si="94"/>
        <v>48.3</v>
      </c>
      <c r="M326" s="114">
        <f t="shared" si="86"/>
        <v>32.200000000000003</v>
      </c>
    </row>
    <row r="327" spans="1:13" x14ac:dyDescent="0.25">
      <c r="A327" s="4" t="s">
        <v>136</v>
      </c>
      <c r="B327" s="4" t="s">
        <v>137</v>
      </c>
      <c r="C327" s="8">
        <v>144</v>
      </c>
      <c r="D327" s="9">
        <v>181.8</v>
      </c>
      <c r="E327" s="8">
        <v>200</v>
      </c>
      <c r="F327" s="9">
        <v>88</v>
      </c>
      <c r="G327" s="8"/>
      <c r="H327" s="8">
        <v>150</v>
      </c>
      <c r="I327" s="8">
        <v>150</v>
      </c>
      <c r="J327" s="8">
        <v>150</v>
      </c>
      <c r="K327" s="8">
        <v>150</v>
      </c>
      <c r="L327" s="9">
        <v>48.3</v>
      </c>
      <c r="M327" s="114">
        <f t="shared" si="86"/>
        <v>32.200000000000003</v>
      </c>
    </row>
    <row r="328" spans="1:13" x14ac:dyDescent="0.25">
      <c r="A328" s="4"/>
      <c r="B328" s="4" t="s">
        <v>118</v>
      </c>
      <c r="C328" s="8">
        <f>SUM(C329:C330)</f>
        <v>258</v>
      </c>
      <c r="D328" s="9">
        <f>SUM(D329:D330)</f>
        <v>246.12</v>
      </c>
      <c r="E328" s="8">
        <f t="shared" ref="E328" si="95">SUM(E329:E330)</f>
        <v>1180</v>
      </c>
      <c r="F328" s="9">
        <f>SUM(F329:F330)</f>
        <v>259.10000000000002</v>
      </c>
      <c r="G328" s="8"/>
      <c r="H328" s="8">
        <f t="shared" ref="H328:K328" si="96">SUM(H329:H330)</f>
        <v>1080</v>
      </c>
      <c r="I328" s="8">
        <f t="shared" si="96"/>
        <v>1080</v>
      </c>
      <c r="J328" s="8">
        <f t="shared" si="96"/>
        <v>1080</v>
      </c>
      <c r="K328" s="8">
        <f t="shared" si="96"/>
        <v>1080</v>
      </c>
      <c r="L328" s="9">
        <f t="shared" ref="L328" si="97">SUM(L329:L330)</f>
        <v>147.69</v>
      </c>
      <c r="M328" s="114">
        <f t="shared" si="86"/>
        <v>13.675000000000001</v>
      </c>
    </row>
    <row r="329" spans="1:13" x14ac:dyDescent="0.25">
      <c r="A329" s="4"/>
      <c r="B329" s="4" t="s">
        <v>141</v>
      </c>
      <c r="C329" s="8">
        <v>0</v>
      </c>
      <c r="D329" s="9">
        <v>4.1100000000000003</v>
      </c>
      <c r="E329" s="8">
        <v>350</v>
      </c>
      <c r="F329" s="9">
        <v>79</v>
      </c>
      <c r="G329" s="8"/>
      <c r="H329" s="8">
        <v>250</v>
      </c>
      <c r="I329" s="8">
        <v>250</v>
      </c>
      <c r="J329" s="8">
        <v>250</v>
      </c>
      <c r="K329" s="8">
        <v>250</v>
      </c>
      <c r="L329" s="9">
        <v>60</v>
      </c>
      <c r="M329" s="114">
        <f t="shared" si="86"/>
        <v>24</v>
      </c>
    </row>
    <row r="330" spans="1:13" x14ac:dyDescent="0.25">
      <c r="A330" s="4"/>
      <c r="B330" s="4" t="s">
        <v>119</v>
      </c>
      <c r="C330" s="8">
        <v>258</v>
      </c>
      <c r="D330" s="9">
        <v>242.01</v>
      </c>
      <c r="E330" s="8">
        <v>830</v>
      </c>
      <c r="F330" s="9">
        <v>180.1</v>
      </c>
      <c r="G330" s="8"/>
      <c r="H330" s="8">
        <v>830</v>
      </c>
      <c r="I330" s="8">
        <v>830</v>
      </c>
      <c r="J330" s="8">
        <v>830</v>
      </c>
      <c r="K330" s="8">
        <v>830</v>
      </c>
      <c r="L330" s="9">
        <v>87.69</v>
      </c>
      <c r="M330" s="114">
        <f t="shared" si="86"/>
        <v>10.565060240963856</v>
      </c>
    </row>
    <row r="331" spans="1:13" x14ac:dyDescent="0.25">
      <c r="A331" s="4"/>
      <c r="B331" s="4" t="s">
        <v>120</v>
      </c>
      <c r="C331" s="8">
        <f>SUM(C332:C333)</f>
        <v>38093</v>
      </c>
      <c r="D331" s="9">
        <f>SUM(D332:D333)</f>
        <v>36863.81</v>
      </c>
      <c r="E331" s="8">
        <f>SUM(E332:E333)</f>
        <v>39440</v>
      </c>
      <c r="F331" s="9">
        <f>SUM(F332:F333)</f>
        <v>35396.879999999997</v>
      </c>
      <c r="G331" s="8"/>
      <c r="H331" s="8">
        <f>SUM(H332:H333)</f>
        <v>39440</v>
      </c>
      <c r="I331" s="8">
        <f>SUM(I332:I333)</f>
        <v>39440</v>
      </c>
      <c r="J331" s="8">
        <f>SUM(J332:J333)</f>
        <v>39440</v>
      </c>
      <c r="K331" s="8">
        <f>SUM(K332:K333)</f>
        <v>39440</v>
      </c>
      <c r="L331" s="9">
        <f>SUM(L332:L333)</f>
        <v>35470.800000000003</v>
      </c>
      <c r="M331" s="114">
        <f t="shared" si="86"/>
        <v>89.936105476673433</v>
      </c>
    </row>
    <row r="332" spans="1:13" x14ac:dyDescent="0.25">
      <c r="A332" s="4"/>
      <c r="B332" s="4" t="s">
        <v>147</v>
      </c>
      <c r="C332" s="8">
        <v>1509</v>
      </c>
      <c r="D332" s="9">
        <v>1440</v>
      </c>
      <c r="E332" s="8">
        <v>1440</v>
      </c>
      <c r="F332" s="9">
        <v>1440</v>
      </c>
      <c r="G332" s="8"/>
      <c r="H332" s="8">
        <v>1440</v>
      </c>
      <c r="I332" s="8">
        <v>1440</v>
      </c>
      <c r="J332" s="8">
        <v>1440</v>
      </c>
      <c r="K332" s="8">
        <v>1440</v>
      </c>
      <c r="L332" s="9">
        <v>1080</v>
      </c>
      <c r="M332" s="114">
        <f t="shared" si="86"/>
        <v>75</v>
      </c>
    </row>
    <row r="333" spans="1:13" x14ac:dyDescent="0.25">
      <c r="A333" s="4"/>
      <c r="B333" s="4" t="s">
        <v>181</v>
      </c>
      <c r="C333" s="8">
        <v>36584</v>
      </c>
      <c r="D333" s="9">
        <v>35423.81</v>
      </c>
      <c r="E333" s="8">
        <v>38000</v>
      </c>
      <c r="F333" s="9">
        <v>33956.879999999997</v>
      </c>
      <c r="G333" s="8"/>
      <c r="H333" s="8">
        <v>38000</v>
      </c>
      <c r="I333" s="8">
        <v>38000</v>
      </c>
      <c r="J333" s="8">
        <v>38000</v>
      </c>
      <c r="K333" s="8">
        <v>38000</v>
      </c>
      <c r="L333" s="9">
        <v>34390.800000000003</v>
      </c>
      <c r="M333" s="114">
        <f t="shared" si="86"/>
        <v>90.502105263157901</v>
      </c>
    </row>
    <row r="334" spans="1:13" x14ac:dyDescent="0.25">
      <c r="A334" s="4"/>
      <c r="B334" s="4" t="s">
        <v>124</v>
      </c>
      <c r="C334" s="8">
        <f t="shared" ref="C334:F335" si="98">C335</f>
        <v>0</v>
      </c>
      <c r="D334" s="9">
        <f t="shared" si="98"/>
        <v>0</v>
      </c>
      <c r="E334" s="8">
        <f t="shared" si="98"/>
        <v>160</v>
      </c>
      <c r="F334" s="9">
        <f t="shared" si="98"/>
        <v>20.92</v>
      </c>
      <c r="G334" s="8"/>
      <c r="H334" s="8">
        <f t="shared" ref="H334:L335" si="99">H335</f>
        <v>160</v>
      </c>
      <c r="I334" s="8">
        <f t="shared" si="99"/>
        <v>160</v>
      </c>
      <c r="J334" s="8">
        <f t="shared" si="99"/>
        <v>160</v>
      </c>
      <c r="K334" s="8">
        <f t="shared" si="99"/>
        <v>160</v>
      </c>
      <c r="L334" s="9">
        <f t="shared" si="99"/>
        <v>0</v>
      </c>
      <c r="M334" s="114">
        <f t="shared" si="86"/>
        <v>0</v>
      </c>
    </row>
    <row r="335" spans="1:13" x14ac:dyDescent="0.25">
      <c r="A335" s="4"/>
      <c r="B335" s="4" t="s">
        <v>125</v>
      </c>
      <c r="C335" s="8">
        <f t="shared" si="98"/>
        <v>0</v>
      </c>
      <c r="D335" s="9">
        <f t="shared" si="98"/>
        <v>0</v>
      </c>
      <c r="E335" s="8">
        <f t="shared" si="98"/>
        <v>160</v>
      </c>
      <c r="F335" s="9">
        <f t="shared" si="98"/>
        <v>20.92</v>
      </c>
      <c r="G335" s="8"/>
      <c r="H335" s="8">
        <f t="shared" si="99"/>
        <v>160</v>
      </c>
      <c r="I335" s="8">
        <f t="shared" si="99"/>
        <v>160</v>
      </c>
      <c r="J335" s="8">
        <f t="shared" si="99"/>
        <v>160</v>
      </c>
      <c r="K335" s="8">
        <f t="shared" si="99"/>
        <v>160</v>
      </c>
      <c r="L335" s="9">
        <f t="shared" si="99"/>
        <v>0</v>
      </c>
      <c r="M335" s="114">
        <f t="shared" si="86"/>
        <v>0</v>
      </c>
    </row>
    <row r="336" spans="1:13" x14ac:dyDescent="0.25">
      <c r="A336" s="4"/>
      <c r="B336" s="4" t="s">
        <v>126</v>
      </c>
      <c r="C336" s="8">
        <v>0</v>
      </c>
      <c r="D336" s="9">
        <v>0</v>
      </c>
      <c r="E336" s="8">
        <v>160</v>
      </c>
      <c r="F336" s="9">
        <v>20.92</v>
      </c>
      <c r="G336" s="8"/>
      <c r="H336" s="8">
        <v>160</v>
      </c>
      <c r="I336" s="8">
        <v>160</v>
      </c>
      <c r="J336" s="8">
        <v>160</v>
      </c>
      <c r="K336" s="8">
        <v>160</v>
      </c>
      <c r="L336" s="9">
        <v>0</v>
      </c>
      <c r="M336" s="114">
        <f t="shared" si="86"/>
        <v>0</v>
      </c>
    </row>
  </sheetData>
  <sheetProtection password="C7EA" sheet="1" objects="1" scenarios="1"/>
  <mergeCells count="8">
    <mergeCell ref="F271:F272"/>
    <mergeCell ref="F308:F309"/>
    <mergeCell ref="F1:F2"/>
    <mergeCell ref="F11:F12"/>
    <mergeCell ref="F81:F82"/>
    <mergeCell ref="F157:F158"/>
    <mergeCell ref="F195:F196"/>
    <mergeCell ref="F233:F234"/>
  </mergeCells>
  <pageMargins left="0.7" right="0.7" top="0.75" bottom="0.75" header="0.3" footer="0.3"/>
  <pageSetup paperSize="9" scale="88" fitToHeight="0" orientation="landscape" verticalDpi="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Layout" topLeftCell="B1" zoomScaleNormal="100" workbookViewId="0">
      <selection activeCell="M15" sqref="M15:M30"/>
    </sheetView>
  </sheetViews>
  <sheetFormatPr defaultRowHeight="15" x14ac:dyDescent="0.25"/>
  <cols>
    <col min="2" max="2" width="46" customWidth="1"/>
    <col min="249" max="249" width="46" customWidth="1"/>
    <col min="505" max="505" width="46" customWidth="1"/>
    <col min="761" max="761" width="46" customWidth="1"/>
    <col min="1017" max="1017" width="46" customWidth="1"/>
    <col min="1273" max="1273" width="46" customWidth="1"/>
    <col min="1529" max="1529" width="46" customWidth="1"/>
    <col min="1785" max="1785" width="46" customWidth="1"/>
    <col min="2041" max="2041" width="46" customWidth="1"/>
    <col min="2297" max="2297" width="46" customWidth="1"/>
    <col min="2553" max="2553" width="46" customWidth="1"/>
    <col min="2809" max="2809" width="46" customWidth="1"/>
    <col min="3065" max="3065" width="46" customWidth="1"/>
    <col min="3321" max="3321" width="46" customWidth="1"/>
    <col min="3577" max="3577" width="46" customWidth="1"/>
    <col min="3833" max="3833" width="46" customWidth="1"/>
    <col min="4089" max="4089" width="46" customWidth="1"/>
    <col min="4345" max="4345" width="46" customWidth="1"/>
    <col min="4601" max="4601" width="46" customWidth="1"/>
    <col min="4857" max="4857" width="46" customWidth="1"/>
    <col min="5113" max="5113" width="46" customWidth="1"/>
    <col min="5369" max="5369" width="46" customWidth="1"/>
    <col min="5625" max="5625" width="46" customWidth="1"/>
    <col min="5881" max="5881" width="46" customWidth="1"/>
    <col min="6137" max="6137" width="46" customWidth="1"/>
    <col min="6393" max="6393" width="46" customWidth="1"/>
    <col min="6649" max="6649" width="46" customWidth="1"/>
    <col min="6905" max="6905" width="46" customWidth="1"/>
    <col min="7161" max="7161" width="46" customWidth="1"/>
    <col min="7417" max="7417" width="46" customWidth="1"/>
    <col min="7673" max="7673" width="46" customWidth="1"/>
    <col min="7929" max="7929" width="46" customWidth="1"/>
    <col min="8185" max="8185" width="46" customWidth="1"/>
    <col min="8441" max="8441" width="46" customWidth="1"/>
    <col min="8697" max="8697" width="46" customWidth="1"/>
    <col min="8953" max="8953" width="46" customWidth="1"/>
    <col min="9209" max="9209" width="46" customWidth="1"/>
    <col min="9465" max="9465" width="46" customWidth="1"/>
    <col min="9721" max="9721" width="46" customWidth="1"/>
    <col min="9977" max="9977" width="46" customWidth="1"/>
    <col min="10233" max="10233" width="46" customWidth="1"/>
    <col min="10489" max="10489" width="46" customWidth="1"/>
    <col min="10745" max="10745" width="46" customWidth="1"/>
    <col min="11001" max="11001" width="46" customWidth="1"/>
    <col min="11257" max="11257" width="46" customWidth="1"/>
    <col min="11513" max="11513" width="46" customWidth="1"/>
    <col min="11769" max="11769" width="46" customWidth="1"/>
    <col min="12025" max="12025" width="46" customWidth="1"/>
    <col min="12281" max="12281" width="46" customWidth="1"/>
    <col min="12537" max="12537" width="46" customWidth="1"/>
    <col min="12793" max="12793" width="46" customWidth="1"/>
    <col min="13049" max="13049" width="46" customWidth="1"/>
    <col min="13305" max="13305" width="46" customWidth="1"/>
    <col min="13561" max="13561" width="46" customWidth="1"/>
    <col min="13817" max="13817" width="46" customWidth="1"/>
    <col min="14073" max="14073" width="46" customWidth="1"/>
    <col min="14329" max="14329" width="46" customWidth="1"/>
    <col min="14585" max="14585" width="46" customWidth="1"/>
    <col min="14841" max="14841" width="46" customWidth="1"/>
    <col min="15097" max="15097" width="46" customWidth="1"/>
    <col min="15353" max="15353" width="46" customWidth="1"/>
    <col min="15609" max="15609" width="46" customWidth="1"/>
    <col min="15865" max="15865" width="46" customWidth="1"/>
    <col min="16121" max="16121" width="46" customWidth="1"/>
  </cols>
  <sheetData>
    <row r="1" spans="1:13" x14ac:dyDescent="0.25">
      <c r="A1" s="3"/>
      <c r="B1" s="1" t="s">
        <v>182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24">
        <f>SUM(C15)</f>
        <v>16</v>
      </c>
      <c r="D4" s="25">
        <f>SUM(D15)</f>
        <v>4.37</v>
      </c>
      <c r="E4" s="24">
        <f>SUM(E15)</f>
        <v>2124</v>
      </c>
      <c r="F4" s="25">
        <f t="shared" ref="F4" si="0">SUM(F15)</f>
        <v>0</v>
      </c>
      <c r="G4" s="24"/>
      <c r="H4" s="24">
        <f t="shared" ref="H4:K4" si="1">SUM(H15)</f>
        <v>2528</v>
      </c>
      <c r="I4" s="24">
        <f t="shared" si="1"/>
        <v>2528</v>
      </c>
      <c r="J4" s="24">
        <f t="shared" si="1"/>
        <v>2528</v>
      </c>
      <c r="K4" s="24">
        <f t="shared" si="1"/>
        <v>2528</v>
      </c>
      <c r="L4" s="25">
        <f t="shared" ref="L4" si="2">SUM(L15)</f>
        <v>490.2</v>
      </c>
      <c r="M4" s="112">
        <f>L4/K4*100</f>
        <v>19.390822784810126</v>
      </c>
    </row>
    <row r="5" spans="1:13" x14ac:dyDescent="0.25">
      <c r="A5" s="3"/>
      <c r="B5" s="1" t="s">
        <v>96</v>
      </c>
      <c r="C5" s="26">
        <v>0</v>
      </c>
      <c r="D5" s="25">
        <v>0</v>
      </c>
      <c r="E5" s="26">
        <v>0</v>
      </c>
      <c r="F5" s="25">
        <v>0</v>
      </c>
      <c r="G5" s="26"/>
      <c r="H5" s="26">
        <v>0</v>
      </c>
      <c r="I5" s="26">
        <v>0</v>
      </c>
      <c r="J5" s="26">
        <v>0</v>
      </c>
      <c r="K5" s="26">
        <v>0</v>
      </c>
      <c r="L5" s="25">
        <v>0</v>
      </c>
      <c r="M5" s="3" t="s">
        <v>517</v>
      </c>
    </row>
    <row r="6" spans="1:13" x14ac:dyDescent="0.25">
      <c r="A6" s="3"/>
      <c r="B6" s="3"/>
      <c r="C6" s="1"/>
      <c r="D6" s="1"/>
      <c r="E6" s="1"/>
      <c r="F6" s="1"/>
      <c r="G6" s="1"/>
      <c r="H6" s="3"/>
      <c r="I6" s="3"/>
      <c r="J6" s="3"/>
      <c r="K6" s="3"/>
      <c r="L6" s="3"/>
      <c r="M6" s="3"/>
    </row>
    <row r="7" spans="1:13" x14ac:dyDescent="0.25">
      <c r="A7" s="4"/>
      <c r="B7" s="4" t="s">
        <v>182</v>
      </c>
      <c r="C7" s="7"/>
      <c r="D7" s="7"/>
      <c r="E7" s="7"/>
      <c r="F7" s="7"/>
      <c r="G7" s="7"/>
      <c r="H7" s="3"/>
      <c r="I7" s="3"/>
      <c r="J7" s="3"/>
      <c r="K7" s="3"/>
      <c r="L7" s="3"/>
      <c r="M7" s="3"/>
    </row>
    <row r="8" spans="1:13" x14ac:dyDescent="0.25">
      <c r="A8" s="4"/>
      <c r="B8" s="4" t="s">
        <v>184</v>
      </c>
      <c r="C8" s="7"/>
      <c r="D8" s="7"/>
      <c r="E8" s="7"/>
      <c r="F8" s="7"/>
      <c r="G8" s="7"/>
      <c r="H8" s="3"/>
      <c r="I8" s="3"/>
      <c r="J8" s="3"/>
      <c r="K8" s="3"/>
      <c r="L8" s="3"/>
      <c r="M8" s="3"/>
    </row>
    <row r="9" spans="1:13" x14ac:dyDescent="0.25">
      <c r="A9" s="4"/>
      <c r="B9" s="4"/>
      <c r="C9" s="7"/>
      <c r="D9" s="7"/>
      <c r="E9" s="7"/>
      <c r="F9" s="7"/>
      <c r="G9" s="7"/>
      <c r="H9" s="3"/>
      <c r="I9" s="3"/>
      <c r="J9" s="3"/>
      <c r="K9" s="3"/>
      <c r="L9" s="3"/>
      <c r="M9" s="3"/>
    </row>
    <row r="10" spans="1:13" x14ac:dyDescent="0.25">
      <c r="A10" s="4"/>
      <c r="B10" s="4"/>
      <c r="C10" s="7"/>
      <c r="D10" s="7"/>
      <c r="E10" s="7"/>
      <c r="F10" s="7"/>
      <c r="G10" s="7"/>
      <c r="H10" s="3"/>
      <c r="I10" s="3"/>
      <c r="J10" s="3"/>
      <c r="K10" s="3"/>
      <c r="L10" s="3"/>
      <c r="M10" s="3"/>
    </row>
    <row r="11" spans="1:13" x14ac:dyDescent="0.25">
      <c r="A11" s="4" t="s">
        <v>170</v>
      </c>
      <c r="B11" s="4"/>
      <c r="C11" s="5" t="s">
        <v>3</v>
      </c>
      <c r="D11" s="5" t="s">
        <v>3</v>
      </c>
      <c r="E11" s="5" t="s">
        <v>4</v>
      </c>
      <c r="F11" s="118" t="s">
        <v>5</v>
      </c>
      <c r="G11" s="5" t="s">
        <v>6</v>
      </c>
      <c r="H11" s="5" t="s">
        <v>4</v>
      </c>
      <c r="I11" s="5" t="s">
        <v>7</v>
      </c>
      <c r="J11" s="5" t="s">
        <v>8</v>
      </c>
      <c r="K11" s="5" t="s">
        <v>9</v>
      </c>
      <c r="L11" s="5" t="s">
        <v>507</v>
      </c>
      <c r="M11" s="91" t="s">
        <v>508</v>
      </c>
    </row>
    <row r="12" spans="1:13" x14ac:dyDescent="0.25">
      <c r="A12" s="22" t="s">
        <v>185</v>
      </c>
      <c r="B12" s="4"/>
      <c r="C12" s="5">
        <v>2011</v>
      </c>
      <c r="D12" s="5">
        <v>2011</v>
      </c>
      <c r="E12" s="6">
        <v>2013</v>
      </c>
      <c r="F12" s="120"/>
      <c r="G12" s="5"/>
      <c r="H12" s="6">
        <v>2014</v>
      </c>
      <c r="I12" s="6">
        <v>2014</v>
      </c>
      <c r="J12" s="6">
        <v>2014</v>
      </c>
      <c r="K12" s="6">
        <v>2014</v>
      </c>
      <c r="L12" s="6">
        <v>2014</v>
      </c>
      <c r="M12" s="91" t="s">
        <v>509</v>
      </c>
    </row>
    <row r="13" spans="1:13" x14ac:dyDescent="0.25">
      <c r="A13" s="4"/>
      <c r="B13" s="4"/>
      <c r="C13" s="5" t="s">
        <v>11</v>
      </c>
      <c r="D13" s="5" t="s">
        <v>11</v>
      </c>
      <c r="E13" s="6" t="s">
        <v>11</v>
      </c>
      <c r="F13" s="6" t="s">
        <v>11</v>
      </c>
      <c r="G13" s="5"/>
      <c r="H13" s="6" t="s">
        <v>11</v>
      </c>
      <c r="I13" s="6" t="s">
        <v>11</v>
      </c>
      <c r="J13" s="6" t="s">
        <v>11</v>
      </c>
      <c r="K13" s="6" t="s">
        <v>11</v>
      </c>
      <c r="L13" s="93" t="s">
        <v>11</v>
      </c>
      <c r="M13" s="3"/>
    </row>
    <row r="14" spans="1:13" x14ac:dyDescent="0.25">
      <c r="A14" s="4"/>
      <c r="B14" s="4"/>
      <c r="C14" s="6"/>
      <c r="D14" s="6"/>
      <c r="E14" s="6"/>
      <c r="F14" s="6"/>
      <c r="G14" s="6"/>
      <c r="H14" s="3"/>
      <c r="I14" s="3"/>
      <c r="J14" s="3"/>
      <c r="K14" s="3"/>
      <c r="L14" s="3"/>
      <c r="M14" s="3"/>
    </row>
    <row r="15" spans="1:13" x14ac:dyDescent="0.25">
      <c r="A15" s="4"/>
      <c r="B15" s="4" t="s">
        <v>186</v>
      </c>
      <c r="C15" s="8">
        <f>C16+C26</f>
        <v>16</v>
      </c>
      <c r="D15" s="9">
        <f>D16+D26</f>
        <v>4.37</v>
      </c>
      <c r="E15" s="8">
        <f t="shared" ref="E15:F15" si="3">E16+E26</f>
        <v>2124</v>
      </c>
      <c r="F15" s="9">
        <f t="shared" si="3"/>
        <v>0</v>
      </c>
      <c r="G15" s="8"/>
      <c r="H15" s="8">
        <f t="shared" ref="H15:K15" si="4">H16+H26</f>
        <v>2528</v>
      </c>
      <c r="I15" s="8">
        <f t="shared" si="4"/>
        <v>2528</v>
      </c>
      <c r="J15" s="8">
        <f t="shared" si="4"/>
        <v>2528</v>
      </c>
      <c r="K15" s="8">
        <f t="shared" si="4"/>
        <v>2528</v>
      </c>
      <c r="L15" s="9">
        <f t="shared" ref="L15" si="5">L16+L26</f>
        <v>490.2</v>
      </c>
      <c r="M15" s="114">
        <f>L15/K15*100</f>
        <v>19.390822784810126</v>
      </c>
    </row>
    <row r="16" spans="1:13" x14ac:dyDescent="0.25">
      <c r="A16" s="4"/>
      <c r="B16" s="4" t="s">
        <v>105</v>
      </c>
      <c r="C16" s="8">
        <f>C17+C18</f>
        <v>0</v>
      </c>
      <c r="D16" s="9">
        <f>D17+D18</f>
        <v>0</v>
      </c>
      <c r="E16" s="8">
        <f t="shared" ref="E16:F16" si="6">E17+E18</f>
        <v>524</v>
      </c>
      <c r="F16" s="9">
        <f t="shared" si="6"/>
        <v>0</v>
      </c>
      <c r="G16" s="8"/>
      <c r="H16" s="8">
        <f t="shared" ref="H16:K16" si="7">H17+H18</f>
        <v>628</v>
      </c>
      <c r="I16" s="8">
        <f t="shared" si="7"/>
        <v>628</v>
      </c>
      <c r="J16" s="8">
        <f t="shared" si="7"/>
        <v>628</v>
      </c>
      <c r="K16" s="8">
        <f t="shared" si="7"/>
        <v>628</v>
      </c>
      <c r="L16" s="9">
        <f t="shared" ref="L16" si="8">L17+L18</f>
        <v>90.2</v>
      </c>
      <c r="M16" s="114">
        <f t="shared" ref="M16:M24" si="9">L16/K16*100</f>
        <v>14.363057324840764</v>
      </c>
    </row>
    <row r="17" spans="1:13" x14ac:dyDescent="0.25">
      <c r="A17" s="4"/>
      <c r="B17" s="4" t="s">
        <v>106</v>
      </c>
      <c r="C17" s="8">
        <v>0</v>
      </c>
      <c r="D17" s="9">
        <v>0</v>
      </c>
      <c r="E17" s="8">
        <v>150</v>
      </c>
      <c r="F17" s="9">
        <v>0</v>
      </c>
      <c r="G17" s="8"/>
      <c r="H17" s="8">
        <v>180</v>
      </c>
      <c r="I17" s="8">
        <v>180</v>
      </c>
      <c r="J17" s="8">
        <v>180</v>
      </c>
      <c r="K17" s="8">
        <v>180</v>
      </c>
      <c r="L17" s="9">
        <v>0</v>
      </c>
      <c r="M17" s="114">
        <f t="shared" si="9"/>
        <v>0</v>
      </c>
    </row>
    <row r="18" spans="1:13" x14ac:dyDescent="0.25">
      <c r="A18" s="4"/>
      <c r="B18" s="4" t="s">
        <v>107</v>
      </c>
      <c r="C18" s="8">
        <f>SUM(C19:C24)</f>
        <v>0</v>
      </c>
      <c r="D18" s="9">
        <f>SUM(D19:D24)</f>
        <v>0</v>
      </c>
      <c r="E18" s="8">
        <f t="shared" ref="E18:F18" si="10">SUM(E19:E24)</f>
        <v>374</v>
      </c>
      <c r="F18" s="9">
        <f t="shared" si="10"/>
        <v>0</v>
      </c>
      <c r="G18" s="8"/>
      <c r="H18" s="8">
        <f t="shared" ref="H18:K18" si="11">SUM(H19:H24)</f>
        <v>448</v>
      </c>
      <c r="I18" s="8">
        <f t="shared" si="11"/>
        <v>448</v>
      </c>
      <c r="J18" s="8">
        <f t="shared" si="11"/>
        <v>448</v>
      </c>
      <c r="K18" s="8">
        <f t="shared" si="11"/>
        <v>448</v>
      </c>
      <c r="L18" s="9">
        <f t="shared" ref="L18" si="12">SUM(L19:L24)</f>
        <v>90.2</v>
      </c>
      <c r="M18" s="114">
        <f t="shared" si="9"/>
        <v>20.133928571428573</v>
      </c>
    </row>
    <row r="19" spans="1:13" x14ac:dyDescent="0.25">
      <c r="A19" s="4"/>
      <c r="B19" s="4" t="s">
        <v>108</v>
      </c>
      <c r="C19" s="8">
        <v>0</v>
      </c>
      <c r="D19" s="9">
        <v>0</v>
      </c>
      <c r="E19" s="8">
        <v>21</v>
      </c>
      <c r="F19" s="9">
        <v>0</v>
      </c>
      <c r="G19" s="8"/>
      <c r="H19" s="8">
        <v>25</v>
      </c>
      <c r="I19" s="8">
        <v>25</v>
      </c>
      <c r="J19" s="8">
        <v>25</v>
      </c>
      <c r="K19" s="8">
        <v>25</v>
      </c>
      <c r="L19" s="9">
        <v>0</v>
      </c>
      <c r="M19" s="114">
        <f t="shared" si="9"/>
        <v>0</v>
      </c>
    </row>
    <row r="20" spans="1:13" x14ac:dyDescent="0.25">
      <c r="A20" s="4"/>
      <c r="B20" s="4" t="s">
        <v>109</v>
      </c>
      <c r="C20" s="8">
        <v>0</v>
      </c>
      <c r="D20" s="9">
        <v>0</v>
      </c>
      <c r="E20" s="8">
        <v>210</v>
      </c>
      <c r="F20" s="9">
        <v>0</v>
      </c>
      <c r="G20" s="8"/>
      <c r="H20" s="8">
        <v>252</v>
      </c>
      <c r="I20" s="8">
        <v>252</v>
      </c>
      <c r="J20" s="8">
        <v>252</v>
      </c>
      <c r="K20" s="8">
        <v>252</v>
      </c>
      <c r="L20" s="9">
        <v>56</v>
      </c>
      <c r="M20" s="114">
        <f t="shared" si="9"/>
        <v>22.222222222222221</v>
      </c>
    </row>
    <row r="21" spans="1:13" x14ac:dyDescent="0.25">
      <c r="A21" s="4"/>
      <c r="B21" s="4" t="s">
        <v>110</v>
      </c>
      <c r="C21" s="8">
        <v>0</v>
      </c>
      <c r="D21" s="9">
        <v>0</v>
      </c>
      <c r="E21" s="8">
        <v>12</v>
      </c>
      <c r="F21" s="9">
        <v>0</v>
      </c>
      <c r="G21" s="8"/>
      <c r="H21" s="8">
        <v>14</v>
      </c>
      <c r="I21" s="8">
        <v>14</v>
      </c>
      <c r="J21" s="8">
        <v>14</v>
      </c>
      <c r="K21" s="8">
        <v>14</v>
      </c>
      <c r="L21" s="9">
        <v>3.2</v>
      </c>
      <c r="M21" s="114">
        <f t="shared" si="9"/>
        <v>22.857142857142858</v>
      </c>
    </row>
    <row r="22" spans="1:13" x14ac:dyDescent="0.25">
      <c r="A22" s="4"/>
      <c r="B22" s="4" t="s">
        <v>111</v>
      </c>
      <c r="C22" s="8">
        <v>0</v>
      </c>
      <c r="D22" s="9">
        <v>0</v>
      </c>
      <c r="E22" s="8">
        <v>45</v>
      </c>
      <c r="F22" s="9">
        <v>0</v>
      </c>
      <c r="G22" s="8"/>
      <c r="H22" s="8">
        <v>54</v>
      </c>
      <c r="I22" s="8">
        <v>54</v>
      </c>
      <c r="J22" s="8">
        <v>54</v>
      </c>
      <c r="K22" s="8">
        <v>54</v>
      </c>
      <c r="L22" s="9">
        <v>12</v>
      </c>
      <c r="M22" s="114">
        <f t="shared" si="9"/>
        <v>22.222222222222221</v>
      </c>
    </row>
    <row r="23" spans="1:13" x14ac:dyDescent="0.25">
      <c r="A23" s="4"/>
      <c r="B23" s="4" t="s">
        <v>112</v>
      </c>
      <c r="C23" s="8">
        <v>0</v>
      </c>
      <c r="D23" s="9">
        <v>0</v>
      </c>
      <c r="E23" s="8">
        <v>15</v>
      </c>
      <c r="F23" s="9">
        <v>0</v>
      </c>
      <c r="G23" s="8"/>
      <c r="H23" s="8">
        <v>18</v>
      </c>
      <c r="I23" s="8">
        <v>18</v>
      </c>
      <c r="J23" s="8">
        <v>18</v>
      </c>
      <c r="K23" s="8">
        <v>18</v>
      </c>
      <c r="L23" s="9">
        <v>0</v>
      </c>
      <c r="M23" s="114">
        <f t="shared" si="9"/>
        <v>0</v>
      </c>
    </row>
    <row r="24" spans="1:13" x14ac:dyDescent="0.25">
      <c r="A24" s="4"/>
      <c r="B24" s="4" t="s">
        <v>113</v>
      </c>
      <c r="C24" s="8">
        <v>0</v>
      </c>
      <c r="D24" s="9">
        <v>0</v>
      </c>
      <c r="E24" s="8">
        <v>71</v>
      </c>
      <c r="F24" s="9">
        <v>0</v>
      </c>
      <c r="G24" s="8"/>
      <c r="H24" s="8">
        <v>85</v>
      </c>
      <c r="I24" s="8">
        <v>85</v>
      </c>
      <c r="J24" s="8">
        <v>85</v>
      </c>
      <c r="K24" s="8">
        <v>85</v>
      </c>
      <c r="L24" s="9">
        <v>19</v>
      </c>
      <c r="M24" s="114">
        <f t="shared" si="9"/>
        <v>22.352941176470591</v>
      </c>
    </row>
    <row r="25" spans="1:13" x14ac:dyDescent="0.25">
      <c r="A25" s="4"/>
      <c r="B25" s="4"/>
      <c r="C25" s="8"/>
      <c r="D25" s="9"/>
      <c r="E25" s="8"/>
      <c r="F25" s="9"/>
      <c r="G25" s="8"/>
      <c r="H25" s="8"/>
      <c r="I25" s="8"/>
      <c r="J25" s="8"/>
      <c r="K25" s="8"/>
      <c r="L25" s="9"/>
      <c r="M25" s="115"/>
    </row>
    <row r="26" spans="1:13" x14ac:dyDescent="0.25">
      <c r="A26" s="4"/>
      <c r="B26" s="4" t="s">
        <v>115</v>
      </c>
      <c r="C26" s="8">
        <f>C27+C29</f>
        <v>16</v>
      </c>
      <c r="D26" s="9">
        <f>D27+D29</f>
        <v>4.37</v>
      </c>
      <c r="E26" s="8">
        <f t="shared" ref="E26:F26" si="13">E27+E29</f>
        <v>1600</v>
      </c>
      <c r="F26" s="9">
        <f t="shared" si="13"/>
        <v>0</v>
      </c>
      <c r="G26" s="8"/>
      <c r="H26" s="8">
        <f t="shared" ref="H26:K26" si="14">H27+H29</f>
        <v>1900</v>
      </c>
      <c r="I26" s="8">
        <f t="shared" si="14"/>
        <v>1900</v>
      </c>
      <c r="J26" s="8">
        <f t="shared" si="14"/>
        <v>1900</v>
      </c>
      <c r="K26" s="8">
        <f t="shared" si="14"/>
        <v>1900</v>
      </c>
      <c r="L26" s="9">
        <f t="shared" ref="L26" si="15">L27+L29</f>
        <v>400</v>
      </c>
      <c r="M26" s="114">
        <f>L26/K26*100</f>
        <v>21.052631578947366</v>
      </c>
    </row>
    <row r="27" spans="1:13" x14ac:dyDescent="0.25">
      <c r="A27" s="4"/>
      <c r="B27" s="4" t="s">
        <v>118</v>
      </c>
      <c r="C27" s="8">
        <f>C28</f>
        <v>16</v>
      </c>
      <c r="D27" s="9">
        <f>D28</f>
        <v>4.37</v>
      </c>
      <c r="E27" s="8">
        <f t="shared" ref="E27:L27" si="16">E28</f>
        <v>100</v>
      </c>
      <c r="F27" s="9">
        <f t="shared" si="16"/>
        <v>0</v>
      </c>
      <c r="G27" s="8"/>
      <c r="H27" s="8">
        <f t="shared" si="16"/>
        <v>100</v>
      </c>
      <c r="I27" s="8">
        <f t="shared" si="16"/>
        <v>100</v>
      </c>
      <c r="J27" s="8">
        <f t="shared" si="16"/>
        <v>100</v>
      </c>
      <c r="K27" s="8">
        <f t="shared" si="16"/>
        <v>100</v>
      </c>
      <c r="L27" s="9">
        <f t="shared" si="16"/>
        <v>0</v>
      </c>
      <c r="M27" s="114">
        <f t="shared" ref="M27:M30" si="17">L27/K27*100</f>
        <v>0</v>
      </c>
    </row>
    <row r="28" spans="1:13" x14ac:dyDescent="0.25">
      <c r="A28" s="4"/>
      <c r="B28" s="4" t="s">
        <v>141</v>
      </c>
      <c r="C28" s="8">
        <v>16</v>
      </c>
      <c r="D28" s="9">
        <v>4.37</v>
      </c>
      <c r="E28" s="8">
        <v>100</v>
      </c>
      <c r="F28" s="9">
        <v>0</v>
      </c>
      <c r="G28" s="8"/>
      <c r="H28" s="8">
        <v>100</v>
      </c>
      <c r="I28" s="8">
        <v>100</v>
      </c>
      <c r="J28" s="8">
        <v>100</v>
      </c>
      <c r="K28" s="8">
        <v>100</v>
      </c>
      <c r="L28" s="9">
        <v>0</v>
      </c>
      <c r="M28" s="114">
        <f t="shared" si="17"/>
        <v>0</v>
      </c>
    </row>
    <row r="29" spans="1:13" x14ac:dyDescent="0.25">
      <c r="A29" s="27"/>
      <c r="B29" s="28" t="s">
        <v>187</v>
      </c>
      <c r="C29" s="29">
        <f>C30</f>
        <v>0</v>
      </c>
      <c r="D29" s="30">
        <f>D30</f>
        <v>0</v>
      </c>
      <c r="E29" s="29">
        <f t="shared" ref="E29:L29" si="18">E30</f>
        <v>1500</v>
      </c>
      <c r="F29" s="30">
        <f t="shared" si="18"/>
        <v>0</v>
      </c>
      <c r="G29" s="29"/>
      <c r="H29" s="29">
        <f t="shared" si="18"/>
        <v>1800</v>
      </c>
      <c r="I29" s="29">
        <f t="shared" si="18"/>
        <v>1800</v>
      </c>
      <c r="J29" s="29">
        <f t="shared" si="18"/>
        <v>1800</v>
      </c>
      <c r="K29" s="29">
        <f t="shared" si="18"/>
        <v>1800</v>
      </c>
      <c r="L29" s="30">
        <f t="shared" si="18"/>
        <v>400</v>
      </c>
      <c r="M29" s="114">
        <f t="shared" si="17"/>
        <v>22.222222222222221</v>
      </c>
    </row>
    <row r="30" spans="1:13" x14ac:dyDescent="0.25">
      <c r="A30" s="27"/>
      <c r="B30" s="28" t="s">
        <v>188</v>
      </c>
      <c r="C30" s="29">
        <v>0</v>
      </c>
      <c r="D30" s="30">
        <v>0</v>
      </c>
      <c r="E30" s="29">
        <v>1500</v>
      </c>
      <c r="F30" s="30">
        <v>0</v>
      </c>
      <c r="G30" s="29"/>
      <c r="H30" s="29">
        <v>1800</v>
      </c>
      <c r="I30" s="29">
        <v>1800</v>
      </c>
      <c r="J30" s="29">
        <v>1800</v>
      </c>
      <c r="K30" s="29">
        <v>1800</v>
      </c>
      <c r="L30" s="30">
        <v>400</v>
      </c>
      <c r="M30" s="114">
        <f t="shared" si="17"/>
        <v>22.222222222222221</v>
      </c>
    </row>
  </sheetData>
  <sheetProtection password="C7EA" sheet="1" objects="1" scenarios="1"/>
  <mergeCells count="2">
    <mergeCell ref="F1:F2"/>
    <mergeCell ref="F11:F12"/>
  </mergeCells>
  <pageMargins left="0.7" right="0.7" top="0.75" bottom="0.75" header="0.3" footer="0.3"/>
  <pageSetup paperSize="9" scale="84" fitToHeight="0" orientation="landscape" verticalDpi="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3"/>
  <sheetViews>
    <sheetView view="pageLayout" zoomScaleNormal="100" workbookViewId="0">
      <selection activeCell="B11" sqref="B11"/>
    </sheetView>
  </sheetViews>
  <sheetFormatPr defaultRowHeight="15" x14ac:dyDescent="0.25"/>
  <cols>
    <col min="1" max="1" width="6.5703125" customWidth="1"/>
    <col min="2" max="2" width="46" customWidth="1"/>
    <col min="3" max="3" width="8.28515625" customWidth="1"/>
    <col min="4" max="4" width="9.5703125" customWidth="1"/>
    <col min="6" max="6" width="9.5703125" customWidth="1"/>
    <col min="7" max="7" width="6.28515625" customWidth="1"/>
    <col min="8" max="8" width="7.85546875" customWidth="1"/>
    <col min="9" max="9" width="8.28515625" customWidth="1"/>
    <col min="10" max="10" width="8.5703125" customWidth="1"/>
    <col min="11" max="11" width="7.42578125" customWidth="1"/>
    <col min="12" max="12" width="10" customWidth="1"/>
    <col min="13" max="13" width="8" customWidth="1"/>
    <col min="249" max="249" width="50" customWidth="1"/>
    <col min="505" max="505" width="50" customWidth="1"/>
    <col min="761" max="761" width="50" customWidth="1"/>
    <col min="1017" max="1017" width="50" customWidth="1"/>
    <col min="1273" max="1273" width="50" customWidth="1"/>
    <col min="1529" max="1529" width="50" customWidth="1"/>
    <col min="1785" max="1785" width="50" customWidth="1"/>
    <col min="2041" max="2041" width="50" customWidth="1"/>
    <col min="2297" max="2297" width="50" customWidth="1"/>
    <col min="2553" max="2553" width="50" customWidth="1"/>
    <col min="2809" max="2809" width="50" customWidth="1"/>
    <col min="3065" max="3065" width="50" customWidth="1"/>
    <col min="3321" max="3321" width="50" customWidth="1"/>
    <col min="3577" max="3577" width="50" customWidth="1"/>
    <col min="3833" max="3833" width="50" customWidth="1"/>
    <col min="4089" max="4089" width="50" customWidth="1"/>
    <col min="4345" max="4345" width="50" customWidth="1"/>
    <col min="4601" max="4601" width="50" customWidth="1"/>
    <col min="4857" max="4857" width="50" customWidth="1"/>
    <col min="5113" max="5113" width="50" customWidth="1"/>
    <col min="5369" max="5369" width="50" customWidth="1"/>
    <col min="5625" max="5625" width="50" customWidth="1"/>
    <col min="5881" max="5881" width="50" customWidth="1"/>
    <col min="6137" max="6137" width="50" customWidth="1"/>
    <col min="6393" max="6393" width="50" customWidth="1"/>
    <col min="6649" max="6649" width="50" customWidth="1"/>
    <col min="6905" max="6905" width="50" customWidth="1"/>
    <col min="7161" max="7161" width="50" customWidth="1"/>
    <col min="7417" max="7417" width="50" customWidth="1"/>
    <col min="7673" max="7673" width="50" customWidth="1"/>
    <col min="7929" max="7929" width="50" customWidth="1"/>
    <col min="8185" max="8185" width="50" customWidth="1"/>
    <col min="8441" max="8441" width="50" customWidth="1"/>
    <col min="8697" max="8697" width="50" customWidth="1"/>
    <col min="8953" max="8953" width="50" customWidth="1"/>
    <col min="9209" max="9209" width="50" customWidth="1"/>
    <col min="9465" max="9465" width="50" customWidth="1"/>
    <col min="9721" max="9721" width="50" customWidth="1"/>
    <col min="9977" max="9977" width="50" customWidth="1"/>
    <col min="10233" max="10233" width="50" customWidth="1"/>
    <col min="10489" max="10489" width="50" customWidth="1"/>
    <col min="10745" max="10745" width="50" customWidth="1"/>
    <col min="11001" max="11001" width="50" customWidth="1"/>
    <col min="11257" max="11257" width="50" customWidth="1"/>
    <col min="11513" max="11513" width="50" customWidth="1"/>
    <col min="11769" max="11769" width="50" customWidth="1"/>
    <col min="12025" max="12025" width="50" customWidth="1"/>
    <col min="12281" max="12281" width="50" customWidth="1"/>
    <col min="12537" max="12537" width="50" customWidth="1"/>
    <col min="12793" max="12793" width="50" customWidth="1"/>
    <col min="13049" max="13049" width="50" customWidth="1"/>
    <col min="13305" max="13305" width="50" customWidth="1"/>
    <col min="13561" max="13561" width="50" customWidth="1"/>
    <col min="13817" max="13817" width="50" customWidth="1"/>
    <col min="14073" max="14073" width="50" customWidth="1"/>
    <col min="14329" max="14329" width="50" customWidth="1"/>
    <col min="14585" max="14585" width="50" customWidth="1"/>
    <col min="14841" max="14841" width="50" customWidth="1"/>
    <col min="15097" max="15097" width="50" customWidth="1"/>
    <col min="15353" max="15353" width="50" customWidth="1"/>
    <col min="15609" max="15609" width="50" customWidth="1"/>
    <col min="15865" max="15865" width="50" customWidth="1"/>
    <col min="16121" max="16121" width="50" customWidth="1"/>
  </cols>
  <sheetData>
    <row r="1" spans="1:13" x14ac:dyDescent="0.25">
      <c r="A1" s="3"/>
      <c r="B1" s="1" t="s">
        <v>189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SUM(C14+C86+C126+C164+C203)</f>
        <v>44341</v>
      </c>
      <c r="D4" s="20">
        <f>SUM(D14+D86+D126+D164+D203)</f>
        <v>49805.93</v>
      </c>
      <c r="E4" s="19">
        <f>SUM(E14+E86+E126+E164+E203)</f>
        <v>29876</v>
      </c>
      <c r="F4" s="20">
        <f>SUM(F14+F86+F126+F164+F203)</f>
        <v>45143.110000000008</v>
      </c>
      <c r="G4" s="10"/>
      <c r="H4" s="19">
        <f>SUM(H14+H86+H126+H164+H203)</f>
        <v>29007</v>
      </c>
      <c r="I4" s="19">
        <f>SUM(I14+I86+I126+I164+I203)</f>
        <v>68326</v>
      </c>
      <c r="J4" s="19">
        <f>SUM(J14+J86+J126+J164+J203)</f>
        <v>68326</v>
      </c>
      <c r="K4" s="19">
        <f>SUM(K14+K86+K126+K164+K203)</f>
        <v>117451</v>
      </c>
      <c r="L4" s="20">
        <f>SUM(L14+L86+L126+L164+L203)</f>
        <v>106603.51</v>
      </c>
      <c r="M4" s="112">
        <f>L4/K4*100</f>
        <v>90.764242109475433</v>
      </c>
    </row>
    <row r="5" spans="1:13" x14ac:dyDescent="0.25">
      <c r="A5" s="3"/>
      <c r="B5" s="1" t="s">
        <v>96</v>
      </c>
      <c r="C5" s="19">
        <f>C149</f>
        <v>0</v>
      </c>
      <c r="D5" s="20">
        <f>D149</f>
        <v>0</v>
      </c>
      <c r="E5" s="19">
        <f>E149</f>
        <v>0</v>
      </c>
      <c r="F5" s="20">
        <f>F149</f>
        <v>0</v>
      </c>
      <c r="G5" s="10"/>
      <c r="H5" s="19">
        <f t="shared" ref="H5:K5" si="0">H149</f>
        <v>0</v>
      </c>
      <c r="I5" s="19">
        <f t="shared" si="0"/>
        <v>0</v>
      </c>
      <c r="J5" s="19">
        <f t="shared" si="0"/>
        <v>0</v>
      </c>
      <c r="K5" s="19">
        <f t="shared" si="0"/>
        <v>0</v>
      </c>
      <c r="L5" s="20">
        <f t="shared" ref="L5" si="1">L149</f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189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190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99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521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522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7"/>
      <c r="D13" s="7"/>
      <c r="E13" s="7"/>
      <c r="F13" s="7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C15+C19+C30</f>
        <v>23328</v>
      </c>
      <c r="D14" s="9">
        <f>D15+D19+D30</f>
        <v>30055.14</v>
      </c>
      <c r="E14" s="8">
        <f t="shared" ref="E14" si="2">E15+E19+E30</f>
        <v>0</v>
      </c>
      <c r="F14" s="9">
        <f>F15+F19+F30</f>
        <v>25314.06</v>
      </c>
      <c r="G14" s="10"/>
      <c r="H14" s="8">
        <f t="shared" ref="H14:K14" si="3">H15+H19+H30</f>
        <v>0</v>
      </c>
      <c r="I14" s="8">
        <f t="shared" si="3"/>
        <v>40069</v>
      </c>
      <c r="J14" s="8">
        <f t="shared" si="3"/>
        <v>40069</v>
      </c>
      <c r="K14" s="8">
        <f t="shared" si="3"/>
        <v>89174</v>
      </c>
      <c r="L14" s="9">
        <f t="shared" ref="L14" si="4">L15+L19+L30</f>
        <v>89172.65</v>
      </c>
      <c r="M14" s="114">
        <f>L14/K14*100</f>
        <v>99.998486105815587</v>
      </c>
    </row>
    <row r="15" spans="1:13" x14ac:dyDescent="0.25">
      <c r="A15" s="4"/>
      <c r="B15" s="4" t="s">
        <v>192</v>
      </c>
      <c r="C15" s="8">
        <f>SUM(C16:C17)</f>
        <v>1570</v>
      </c>
      <c r="D15" s="9">
        <f>SUM(D16:D17)</f>
        <v>1307.31</v>
      </c>
      <c r="E15" s="8">
        <f t="shared" ref="E15" si="5">SUM(E16:E17)</f>
        <v>0</v>
      </c>
      <c r="F15" s="9">
        <f>SUM(F16:F17)</f>
        <v>1046.48</v>
      </c>
      <c r="G15" s="10"/>
      <c r="H15" s="8">
        <f t="shared" ref="H15:K15" si="6">SUM(H16:H17)</f>
        <v>0</v>
      </c>
      <c r="I15" s="8">
        <f t="shared" si="6"/>
        <v>0</v>
      </c>
      <c r="J15" s="8">
        <f t="shared" si="6"/>
        <v>0</v>
      </c>
      <c r="K15" s="8">
        <f t="shared" si="6"/>
        <v>2105</v>
      </c>
      <c r="L15" s="9">
        <f t="shared" ref="L15" si="7">SUM(L16:L17)</f>
        <v>2105</v>
      </c>
      <c r="M15" s="114">
        <f t="shared" ref="M15:M17" si="8">L15/K15*100</f>
        <v>100</v>
      </c>
    </row>
    <row r="16" spans="1:13" x14ac:dyDescent="0.25">
      <c r="A16" s="4"/>
      <c r="B16" s="4" t="s">
        <v>193</v>
      </c>
      <c r="C16" s="8">
        <v>1570</v>
      </c>
      <c r="D16" s="9">
        <v>862.31</v>
      </c>
      <c r="E16" s="8">
        <v>0</v>
      </c>
      <c r="F16" s="9">
        <v>156.47999999999999</v>
      </c>
      <c r="G16" s="10"/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114" t="s">
        <v>517</v>
      </c>
    </row>
    <row r="17" spans="1:13" x14ac:dyDescent="0.25">
      <c r="A17" s="4"/>
      <c r="B17" s="4" t="s">
        <v>194</v>
      </c>
      <c r="C17" s="8">
        <v>0</v>
      </c>
      <c r="D17" s="9">
        <v>445</v>
      </c>
      <c r="E17" s="8">
        <v>0</v>
      </c>
      <c r="F17" s="9">
        <v>890</v>
      </c>
      <c r="G17" s="10"/>
      <c r="H17" s="8">
        <v>0</v>
      </c>
      <c r="I17" s="8">
        <v>0</v>
      </c>
      <c r="J17" s="8">
        <v>0</v>
      </c>
      <c r="K17" s="11">
        <v>2105</v>
      </c>
      <c r="L17" s="31">
        <v>2105</v>
      </c>
      <c r="M17" s="114">
        <f t="shared" si="8"/>
        <v>100</v>
      </c>
    </row>
    <row r="18" spans="1:13" x14ac:dyDescent="0.25">
      <c r="A18" s="4"/>
      <c r="B18" s="4"/>
      <c r="C18" s="8"/>
      <c r="D18" s="9"/>
      <c r="E18" s="8"/>
      <c r="F18" s="9"/>
      <c r="G18" s="10"/>
      <c r="H18" s="8"/>
      <c r="I18" s="8"/>
      <c r="J18" s="8"/>
      <c r="K18" s="8"/>
      <c r="L18" s="8"/>
      <c r="M18" s="3"/>
    </row>
    <row r="19" spans="1:13" x14ac:dyDescent="0.25">
      <c r="A19" s="4"/>
      <c r="B19" s="4" t="s">
        <v>195</v>
      </c>
      <c r="C19" s="8">
        <f>SUM(C20:C22)</f>
        <v>713</v>
      </c>
      <c r="D19" s="9">
        <f>SUM(D20:D22)</f>
        <v>2130.29</v>
      </c>
      <c r="E19" s="8">
        <f t="shared" ref="E19" si="9">SUM(E20:E22)</f>
        <v>0</v>
      </c>
      <c r="F19" s="9">
        <f>SUM(F20:F22)</f>
        <v>2680.72</v>
      </c>
      <c r="G19" s="10"/>
      <c r="H19" s="8">
        <f t="shared" ref="H19:K19" si="10">SUM(H20:H22)</f>
        <v>0</v>
      </c>
      <c r="I19" s="8">
        <f t="shared" si="10"/>
        <v>3024</v>
      </c>
      <c r="J19" s="8">
        <f t="shared" si="10"/>
        <v>3024</v>
      </c>
      <c r="K19" s="8">
        <f t="shared" si="10"/>
        <v>7418</v>
      </c>
      <c r="L19" s="9">
        <f t="shared" ref="L19" si="11">SUM(L20:L22)</f>
        <v>7417.5499999999993</v>
      </c>
      <c r="M19" s="114">
        <f>L19/K19*100</f>
        <v>99.993933674844953</v>
      </c>
    </row>
    <row r="20" spans="1:13" x14ac:dyDescent="0.25">
      <c r="A20" s="4"/>
      <c r="B20" s="4" t="s">
        <v>196</v>
      </c>
      <c r="C20" s="8">
        <v>0</v>
      </c>
      <c r="D20" s="9">
        <v>1261.6500000000001</v>
      </c>
      <c r="E20" s="8">
        <v>0</v>
      </c>
      <c r="F20" s="9">
        <v>1107.54</v>
      </c>
      <c r="G20" s="10"/>
      <c r="H20" s="8">
        <v>0</v>
      </c>
      <c r="I20" s="8">
        <v>1461</v>
      </c>
      <c r="J20" s="8">
        <v>1461</v>
      </c>
      <c r="K20" s="8">
        <v>3360</v>
      </c>
      <c r="L20" s="9">
        <v>3360.11</v>
      </c>
      <c r="M20" s="114">
        <f t="shared" ref="M20:M28" si="12">L20/K20*100</f>
        <v>100.0032738095238</v>
      </c>
    </row>
    <row r="21" spans="1:13" x14ac:dyDescent="0.25">
      <c r="A21" s="4"/>
      <c r="B21" s="4" t="s">
        <v>197</v>
      </c>
      <c r="C21" s="8">
        <v>0</v>
      </c>
      <c r="D21" s="9">
        <v>651</v>
      </c>
      <c r="E21" s="8">
        <v>0</v>
      </c>
      <c r="F21" s="9">
        <v>524.62</v>
      </c>
      <c r="G21" s="10"/>
      <c r="H21" s="8">
        <v>0</v>
      </c>
      <c r="I21" s="8">
        <v>966</v>
      </c>
      <c r="J21" s="8">
        <v>966</v>
      </c>
      <c r="K21" s="8">
        <v>2117</v>
      </c>
      <c r="L21" s="9">
        <v>2116.6999999999998</v>
      </c>
      <c r="M21" s="114">
        <f t="shared" si="12"/>
        <v>99.985829003306563</v>
      </c>
    </row>
    <row r="22" spans="1:13" x14ac:dyDescent="0.25">
      <c r="A22" s="4"/>
      <c r="B22" s="4" t="s">
        <v>198</v>
      </c>
      <c r="C22" s="8">
        <f>SUM(C23:C28)</f>
        <v>713</v>
      </c>
      <c r="D22" s="9">
        <f>SUM(D23:D28)</f>
        <v>217.64</v>
      </c>
      <c r="E22" s="8">
        <f t="shared" ref="E22" si="13">SUM(E23:E28)</f>
        <v>0</v>
      </c>
      <c r="F22" s="9">
        <f>SUM(F23:F28)</f>
        <v>1048.56</v>
      </c>
      <c r="G22" s="10"/>
      <c r="H22" s="8">
        <f t="shared" ref="H22:K22" si="14">SUM(H23:H28)</f>
        <v>0</v>
      </c>
      <c r="I22" s="8">
        <f t="shared" si="14"/>
        <v>597</v>
      </c>
      <c r="J22" s="8">
        <f t="shared" si="14"/>
        <v>597</v>
      </c>
      <c r="K22" s="8">
        <f t="shared" si="14"/>
        <v>1941</v>
      </c>
      <c r="L22" s="9">
        <f t="shared" ref="L22" si="15">SUM(L23:L28)</f>
        <v>1940.7400000000002</v>
      </c>
      <c r="M22" s="114">
        <f t="shared" si="12"/>
        <v>99.986604842864509</v>
      </c>
    </row>
    <row r="23" spans="1:13" x14ac:dyDescent="0.25">
      <c r="A23" s="4"/>
      <c r="B23" s="4" t="s">
        <v>199</v>
      </c>
      <c r="C23" s="8">
        <v>0</v>
      </c>
      <c r="D23" s="9">
        <v>0</v>
      </c>
      <c r="E23" s="8">
        <v>0</v>
      </c>
      <c r="F23" s="9">
        <v>23.88</v>
      </c>
      <c r="G23" s="10"/>
      <c r="H23" s="8">
        <v>0</v>
      </c>
      <c r="I23" s="8">
        <v>0</v>
      </c>
      <c r="J23" s="8">
        <v>0</v>
      </c>
      <c r="K23" s="8">
        <v>30</v>
      </c>
      <c r="L23" s="9">
        <v>29.45</v>
      </c>
      <c r="M23" s="114">
        <f t="shared" si="12"/>
        <v>98.166666666666671</v>
      </c>
    </row>
    <row r="24" spans="1:13" x14ac:dyDescent="0.25">
      <c r="A24" s="4"/>
      <c r="B24" s="4" t="s">
        <v>200</v>
      </c>
      <c r="C24" s="8">
        <v>0</v>
      </c>
      <c r="D24" s="9">
        <v>124.8</v>
      </c>
      <c r="E24" s="8">
        <v>0</v>
      </c>
      <c r="F24" s="9">
        <v>627.33000000000004</v>
      </c>
      <c r="G24" s="10"/>
      <c r="H24" s="8">
        <v>0</v>
      </c>
      <c r="I24" s="8">
        <v>373</v>
      </c>
      <c r="J24" s="8">
        <v>373</v>
      </c>
      <c r="K24" s="8">
        <v>1181</v>
      </c>
      <c r="L24" s="9">
        <v>1181.45</v>
      </c>
      <c r="M24" s="114">
        <f t="shared" si="12"/>
        <v>100.0381033022862</v>
      </c>
    </row>
    <row r="25" spans="1:13" x14ac:dyDescent="0.25">
      <c r="A25" s="4"/>
      <c r="B25" s="4" t="s">
        <v>201</v>
      </c>
      <c r="C25" s="8">
        <v>713</v>
      </c>
      <c r="D25" s="9">
        <v>23.96</v>
      </c>
      <c r="E25" s="8">
        <v>0</v>
      </c>
      <c r="F25" s="9">
        <v>35.46</v>
      </c>
      <c r="G25" s="10"/>
      <c r="H25" s="8">
        <v>0</v>
      </c>
      <c r="I25" s="8">
        <v>21</v>
      </c>
      <c r="J25" s="8">
        <v>21</v>
      </c>
      <c r="K25" s="8">
        <v>67</v>
      </c>
      <c r="L25" s="9">
        <v>66.92</v>
      </c>
      <c r="M25" s="114">
        <f t="shared" si="12"/>
        <v>99.880597014925371</v>
      </c>
    </row>
    <row r="26" spans="1:13" x14ac:dyDescent="0.25">
      <c r="A26" s="4"/>
      <c r="B26" s="4" t="s">
        <v>202</v>
      </c>
      <c r="C26" s="8">
        <v>0</v>
      </c>
      <c r="D26" s="9">
        <v>26.64</v>
      </c>
      <c r="E26" s="8">
        <v>0</v>
      </c>
      <c r="F26" s="9">
        <v>131.04</v>
      </c>
      <c r="G26" s="10"/>
      <c r="H26" s="8">
        <v>0</v>
      </c>
      <c r="I26" s="8">
        <v>77</v>
      </c>
      <c r="J26" s="8">
        <v>77</v>
      </c>
      <c r="K26" s="8">
        <v>240</v>
      </c>
      <c r="L26" s="9">
        <v>240.18</v>
      </c>
      <c r="M26" s="114">
        <f t="shared" si="12"/>
        <v>100.075</v>
      </c>
    </row>
    <row r="27" spans="1:13" x14ac:dyDescent="0.25">
      <c r="A27" s="4"/>
      <c r="B27" s="4" t="s">
        <v>203</v>
      </c>
      <c r="C27" s="8">
        <v>0</v>
      </c>
      <c r="D27" s="9">
        <v>0</v>
      </c>
      <c r="E27" s="8">
        <v>0</v>
      </c>
      <c r="F27" s="9">
        <v>18.16</v>
      </c>
      <c r="G27" s="10"/>
      <c r="H27" s="8">
        <v>0</v>
      </c>
      <c r="I27" s="8">
        <v>0</v>
      </c>
      <c r="J27" s="8">
        <v>0</v>
      </c>
      <c r="K27" s="11">
        <v>21</v>
      </c>
      <c r="L27" s="31">
        <v>21.05</v>
      </c>
      <c r="M27" s="114">
        <f t="shared" si="12"/>
        <v>100.23809523809524</v>
      </c>
    </row>
    <row r="28" spans="1:13" x14ac:dyDescent="0.25">
      <c r="A28" s="4"/>
      <c r="B28" s="4" t="s">
        <v>204</v>
      </c>
      <c r="C28" s="8">
        <v>0</v>
      </c>
      <c r="D28" s="9">
        <v>42.24</v>
      </c>
      <c r="E28" s="8">
        <v>0</v>
      </c>
      <c r="F28" s="9">
        <v>212.69</v>
      </c>
      <c r="G28" s="10"/>
      <c r="H28" s="8">
        <v>0</v>
      </c>
      <c r="I28" s="8">
        <v>126</v>
      </c>
      <c r="J28" s="8">
        <v>126</v>
      </c>
      <c r="K28" s="8">
        <v>402</v>
      </c>
      <c r="L28" s="9">
        <v>401.69</v>
      </c>
      <c r="M28" s="114">
        <f t="shared" si="12"/>
        <v>99.922885572139307</v>
      </c>
    </row>
    <row r="29" spans="1:13" x14ac:dyDescent="0.25">
      <c r="A29" s="4"/>
      <c r="B29" s="4"/>
      <c r="C29" s="8"/>
      <c r="D29" s="9"/>
      <c r="E29" s="8"/>
      <c r="F29" s="9"/>
      <c r="G29" s="10"/>
      <c r="H29" s="8"/>
      <c r="I29" s="8"/>
      <c r="J29" s="8"/>
      <c r="K29" s="8"/>
      <c r="L29" s="8"/>
      <c r="M29" s="116"/>
    </row>
    <row r="30" spans="1:13" x14ac:dyDescent="0.25">
      <c r="A30" s="4"/>
      <c r="B30" s="4" t="s">
        <v>115</v>
      </c>
      <c r="C30" s="8">
        <f>C31+C33+C37+C41+C44+C46+C48</f>
        <v>21045</v>
      </c>
      <c r="D30" s="9">
        <f>D31+D33+D37+D41+D44+D46+D48</f>
        <v>26617.54</v>
      </c>
      <c r="E30" s="8">
        <f t="shared" ref="E30" si="16">E31+E33+E37+E41+E44+E46+E48</f>
        <v>0</v>
      </c>
      <c r="F30" s="9">
        <f>F31+F33+F37+F41+F44+F46+F48</f>
        <v>21586.86</v>
      </c>
      <c r="G30" s="10"/>
      <c r="H30" s="8">
        <f t="shared" ref="H30" si="17">H31+H33+H37+H41+H44+H46+H48</f>
        <v>0</v>
      </c>
      <c r="I30" s="8">
        <f>SUM(I31+I33+I37+I41+I44+I46+I48)</f>
        <v>37045</v>
      </c>
      <c r="J30" s="8">
        <f>SUM(J31+J33+J37+J41+J44+J46+J48)</f>
        <v>37045</v>
      </c>
      <c r="K30" s="8">
        <f>SUM(K31+K33+K37+K41+K44+K46+K48)</f>
        <v>79651</v>
      </c>
      <c r="L30" s="9">
        <f>SUM(L31+L33+L37+L41+L44+L46+L48)</f>
        <v>79650.099999999991</v>
      </c>
      <c r="M30" s="114">
        <f>L30/K30*100</f>
        <v>99.998870070683338</v>
      </c>
    </row>
    <row r="31" spans="1:13" x14ac:dyDescent="0.25">
      <c r="A31" s="4"/>
      <c r="B31" s="4" t="s">
        <v>133</v>
      </c>
      <c r="C31" s="8">
        <f>SUM(C32:C32)</f>
        <v>0</v>
      </c>
      <c r="D31" s="9">
        <f>SUM(D32:D32)</f>
        <v>0</v>
      </c>
      <c r="E31" s="8">
        <f t="shared" ref="E31" si="18">SUM(E32:E32)</f>
        <v>0</v>
      </c>
      <c r="F31" s="9">
        <f>SUM(F32:F32)</f>
        <v>0.6</v>
      </c>
      <c r="G31" s="10"/>
      <c r="H31" s="8">
        <f t="shared" ref="H31:L31" si="19">SUM(H32:H32)</f>
        <v>0</v>
      </c>
      <c r="I31" s="8">
        <f t="shared" si="19"/>
        <v>242</v>
      </c>
      <c r="J31" s="8">
        <f t="shared" si="19"/>
        <v>242</v>
      </c>
      <c r="K31" s="8">
        <f t="shared" si="19"/>
        <v>242</v>
      </c>
      <c r="L31" s="9">
        <f t="shared" si="19"/>
        <v>242.24</v>
      </c>
      <c r="M31" s="114">
        <f t="shared" ref="M31:M54" si="20">L31/K31*100</f>
        <v>100.09917355371903</v>
      </c>
    </row>
    <row r="32" spans="1:13" x14ac:dyDescent="0.25">
      <c r="A32" s="4"/>
      <c r="B32" s="4" t="s">
        <v>134</v>
      </c>
      <c r="C32" s="8">
        <v>0</v>
      </c>
      <c r="D32" s="9">
        <v>0</v>
      </c>
      <c r="E32" s="8">
        <v>0</v>
      </c>
      <c r="F32" s="9">
        <v>0.6</v>
      </c>
      <c r="G32" s="10"/>
      <c r="H32" s="8">
        <v>0</v>
      </c>
      <c r="I32" s="8">
        <v>242</v>
      </c>
      <c r="J32" s="8">
        <v>242</v>
      </c>
      <c r="K32" s="8">
        <v>242</v>
      </c>
      <c r="L32" s="9">
        <v>242.24</v>
      </c>
      <c r="M32" s="114">
        <f t="shared" si="20"/>
        <v>100.09917355371903</v>
      </c>
    </row>
    <row r="33" spans="1:13" x14ac:dyDescent="0.25">
      <c r="A33" s="4"/>
      <c r="B33" s="4" t="s">
        <v>135</v>
      </c>
      <c r="C33" s="8">
        <f>SUM(C34:C36)</f>
        <v>107</v>
      </c>
      <c r="D33" s="9">
        <f>SUM(D34:D36)</f>
        <v>822.98</v>
      </c>
      <c r="E33" s="8">
        <f>SUM(E34:E36)</f>
        <v>0</v>
      </c>
      <c r="F33" s="9">
        <f>SUM(F34:F36)</f>
        <v>1093.52</v>
      </c>
      <c r="G33" s="10"/>
      <c r="H33" s="8">
        <f>SUM(H34:H36)</f>
        <v>0</v>
      </c>
      <c r="I33" s="8">
        <f>SUM(I34:I36)</f>
        <v>1533</v>
      </c>
      <c r="J33" s="8">
        <f>SUM(J34:J36)</f>
        <v>1533</v>
      </c>
      <c r="K33" s="8">
        <f>SUM(K34:K36)</f>
        <v>3106</v>
      </c>
      <c r="L33" s="9">
        <f>SUM(L34:L36)</f>
        <v>3105.34</v>
      </c>
      <c r="M33" s="114">
        <f t="shared" si="20"/>
        <v>99.978750804893764</v>
      </c>
    </row>
    <row r="34" spans="1:13" x14ac:dyDescent="0.25">
      <c r="A34" s="4"/>
      <c r="B34" s="4" t="s">
        <v>205</v>
      </c>
      <c r="C34" s="8">
        <v>0</v>
      </c>
      <c r="D34" s="9">
        <v>0</v>
      </c>
      <c r="E34" s="8">
        <v>0</v>
      </c>
      <c r="F34" s="9">
        <v>689.12</v>
      </c>
      <c r="G34" s="10"/>
      <c r="H34" s="8">
        <v>0</v>
      </c>
      <c r="I34" s="8">
        <v>819</v>
      </c>
      <c r="J34" s="8">
        <v>819</v>
      </c>
      <c r="K34" s="11">
        <v>1673</v>
      </c>
      <c r="L34" s="31">
        <v>1672.31</v>
      </c>
      <c r="M34" s="114">
        <f t="shared" si="20"/>
        <v>99.958756724447099</v>
      </c>
    </row>
    <row r="35" spans="1:13" x14ac:dyDescent="0.25">
      <c r="A35" s="4"/>
      <c r="B35" s="4" t="s">
        <v>206</v>
      </c>
      <c r="C35" s="8">
        <v>0</v>
      </c>
      <c r="D35" s="9">
        <v>0</v>
      </c>
      <c r="E35" s="8">
        <v>0</v>
      </c>
      <c r="F35" s="9">
        <v>0</v>
      </c>
      <c r="G35" s="10"/>
      <c r="H35" s="8">
        <v>0</v>
      </c>
      <c r="I35" s="8">
        <v>132</v>
      </c>
      <c r="J35" s="8">
        <v>132</v>
      </c>
      <c r="K35" s="8">
        <v>238</v>
      </c>
      <c r="L35" s="9">
        <v>238.68</v>
      </c>
      <c r="M35" s="114">
        <f t="shared" si="20"/>
        <v>100.28571428571429</v>
      </c>
    </row>
    <row r="36" spans="1:13" x14ac:dyDescent="0.25">
      <c r="A36" s="4" t="s">
        <v>136</v>
      </c>
      <c r="B36" s="4" t="s">
        <v>137</v>
      </c>
      <c r="C36" s="8">
        <v>107</v>
      </c>
      <c r="D36" s="9">
        <v>822.98</v>
      </c>
      <c r="E36" s="8">
        <v>0</v>
      </c>
      <c r="F36" s="9">
        <v>404.4</v>
      </c>
      <c r="G36" s="10"/>
      <c r="H36" s="8">
        <v>0</v>
      </c>
      <c r="I36" s="8">
        <v>582</v>
      </c>
      <c r="J36" s="8">
        <v>582</v>
      </c>
      <c r="K36" s="11">
        <v>1195</v>
      </c>
      <c r="L36" s="31">
        <v>1194.3499999999999</v>
      </c>
      <c r="M36" s="114">
        <f t="shared" si="20"/>
        <v>99.945606694560666</v>
      </c>
    </row>
    <row r="37" spans="1:13" x14ac:dyDescent="0.25">
      <c r="A37" s="4"/>
      <c r="B37" s="4" t="s">
        <v>118</v>
      </c>
      <c r="C37" s="8">
        <f>SUM(C38:C40)</f>
        <v>206</v>
      </c>
      <c r="D37" s="9">
        <f>SUM(D38:D40)</f>
        <v>1847.24</v>
      </c>
      <c r="E37" s="8">
        <f>SUM(E38:E40)</f>
        <v>0</v>
      </c>
      <c r="F37" s="9">
        <f>SUM(F38:F40)</f>
        <v>2160.9499999999998</v>
      </c>
      <c r="G37" s="10"/>
      <c r="H37" s="8">
        <f>SUM(H38:H40)</f>
        <v>0</v>
      </c>
      <c r="I37" s="8">
        <f>SUM(I38:I40)</f>
        <v>2819</v>
      </c>
      <c r="J37" s="8">
        <f>SUM(J38:J40)</f>
        <v>2819</v>
      </c>
      <c r="K37" s="8">
        <f>SUM(K38:K40)</f>
        <v>5712</v>
      </c>
      <c r="L37" s="9">
        <f>SUM(L38:L40)</f>
        <v>5711.23</v>
      </c>
      <c r="M37" s="114">
        <f t="shared" si="20"/>
        <v>99.986519607843121</v>
      </c>
    </row>
    <row r="38" spans="1:13" x14ac:dyDescent="0.25">
      <c r="A38" s="4"/>
      <c r="B38" s="4" t="s">
        <v>140</v>
      </c>
      <c r="C38" s="8">
        <v>0</v>
      </c>
      <c r="D38" s="9">
        <v>0</v>
      </c>
      <c r="E38" s="8">
        <v>0</v>
      </c>
      <c r="F38" s="9">
        <v>0</v>
      </c>
      <c r="G38" s="10"/>
      <c r="H38" s="8"/>
      <c r="I38" s="8">
        <v>0</v>
      </c>
      <c r="J38" s="8">
        <v>0</v>
      </c>
      <c r="K38" s="8">
        <v>20</v>
      </c>
      <c r="L38" s="9">
        <v>19.98</v>
      </c>
      <c r="M38" s="114">
        <f t="shared" si="20"/>
        <v>99.9</v>
      </c>
    </row>
    <row r="39" spans="1:13" x14ac:dyDescent="0.25">
      <c r="A39" s="4"/>
      <c r="B39" s="4" t="s">
        <v>141</v>
      </c>
      <c r="C39" s="8">
        <v>206</v>
      </c>
      <c r="D39" s="9">
        <v>978.61</v>
      </c>
      <c r="E39" s="8">
        <v>0</v>
      </c>
      <c r="F39" s="9">
        <v>1534.11</v>
      </c>
      <c r="G39" s="10"/>
      <c r="H39" s="8">
        <v>0</v>
      </c>
      <c r="I39" s="8">
        <v>1579</v>
      </c>
      <c r="J39" s="8">
        <v>1579</v>
      </c>
      <c r="K39" s="11">
        <v>2744</v>
      </c>
      <c r="L39" s="31">
        <v>2744.05</v>
      </c>
      <c r="M39" s="114">
        <f t="shared" si="20"/>
        <v>100.0018221574344</v>
      </c>
    </row>
    <row r="40" spans="1:13" x14ac:dyDescent="0.25">
      <c r="A40" s="4"/>
      <c r="B40" s="4" t="s">
        <v>119</v>
      </c>
      <c r="C40" s="8">
        <v>0</v>
      </c>
      <c r="D40" s="9">
        <v>868.63</v>
      </c>
      <c r="E40" s="8">
        <v>0</v>
      </c>
      <c r="F40" s="9">
        <v>626.84</v>
      </c>
      <c r="G40" s="10"/>
      <c r="H40" s="8">
        <v>0</v>
      </c>
      <c r="I40" s="8">
        <v>1240</v>
      </c>
      <c r="J40" s="8">
        <v>1240</v>
      </c>
      <c r="K40" s="11">
        <v>2948</v>
      </c>
      <c r="L40" s="31">
        <v>2947.2</v>
      </c>
      <c r="M40" s="114">
        <f t="shared" si="20"/>
        <v>99.972862957937579</v>
      </c>
    </row>
    <row r="41" spans="1:13" x14ac:dyDescent="0.25">
      <c r="A41" s="4"/>
      <c r="B41" s="4" t="s">
        <v>207</v>
      </c>
      <c r="C41" s="8">
        <f>SUM(C42:C43)</f>
        <v>21</v>
      </c>
      <c r="D41" s="9">
        <f>SUM(D42:D43)</f>
        <v>266.65999999999997</v>
      </c>
      <c r="E41" s="8">
        <f t="shared" ref="E41" si="21">SUM(E42:E43)</f>
        <v>0</v>
      </c>
      <c r="F41" s="9">
        <f>SUM(F42:F43)</f>
        <v>162.13999999999999</v>
      </c>
      <c r="G41" s="10"/>
      <c r="H41" s="8">
        <f t="shared" ref="H41:K41" si="22">SUM(H42:H43)</f>
        <v>0</v>
      </c>
      <c r="I41" s="8">
        <f t="shared" si="22"/>
        <v>29</v>
      </c>
      <c r="J41" s="8">
        <f t="shared" si="22"/>
        <v>29</v>
      </c>
      <c r="K41" s="8">
        <f t="shared" si="22"/>
        <v>71</v>
      </c>
      <c r="L41" s="9">
        <f t="shared" ref="L41" si="23">SUM(L42:L43)</f>
        <v>70.84</v>
      </c>
      <c r="M41" s="114">
        <f t="shared" si="20"/>
        <v>99.774647887323951</v>
      </c>
    </row>
    <row r="42" spans="1:13" x14ac:dyDescent="0.25">
      <c r="A42" s="4"/>
      <c r="B42" s="4" t="s">
        <v>208</v>
      </c>
      <c r="C42" s="8">
        <v>21</v>
      </c>
      <c r="D42" s="9">
        <v>30.72</v>
      </c>
      <c r="E42" s="8">
        <v>0</v>
      </c>
      <c r="F42" s="9">
        <v>42.16</v>
      </c>
      <c r="G42" s="10"/>
      <c r="H42" s="8">
        <v>0</v>
      </c>
      <c r="I42" s="8">
        <v>29</v>
      </c>
      <c r="J42" s="8">
        <v>29</v>
      </c>
      <c r="K42" s="11">
        <v>71</v>
      </c>
      <c r="L42" s="31">
        <v>70.84</v>
      </c>
      <c r="M42" s="114">
        <f t="shared" si="20"/>
        <v>99.774647887323951</v>
      </c>
    </row>
    <row r="43" spans="1:13" x14ac:dyDescent="0.25">
      <c r="A43" s="4"/>
      <c r="B43" s="4" t="s">
        <v>209</v>
      </c>
      <c r="C43" s="8">
        <v>0</v>
      </c>
      <c r="D43" s="9">
        <v>235.94</v>
      </c>
      <c r="E43" s="8">
        <v>0</v>
      </c>
      <c r="F43" s="9">
        <v>119.98</v>
      </c>
      <c r="G43" s="10"/>
      <c r="H43" s="8">
        <v>0</v>
      </c>
      <c r="I43" s="8">
        <v>0</v>
      </c>
      <c r="J43" s="8">
        <v>0</v>
      </c>
      <c r="K43" s="8">
        <v>0</v>
      </c>
      <c r="L43" s="9">
        <v>0</v>
      </c>
      <c r="M43" s="114" t="s">
        <v>518</v>
      </c>
    </row>
    <row r="44" spans="1:13" x14ac:dyDescent="0.25">
      <c r="A44" s="4"/>
      <c r="B44" s="4" t="s">
        <v>210</v>
      </c>
      <c r="C44" s="8">
        <f>C45</f>
        <v>93</v>
      </c>
      <c r="D44" s="9">
        <f>D45</f>
        <v>60</v>
      </c>
      <c r="E44" s="8">
        <f t="shared" ref="E44" si="24">E45</f>
        <v>0</v>
      </c>
      <c r="F44" s="9">
        <f>F45</f>
        <v>0</v>
      </c>
      <c r="G44" s="10"/>
      <c r="H44" s="8">
        <f t="shared" ref="H44:L44" si="25">H45</f>
        <v>0</v>
      </c>
      <c r="I44" s="8">
        <f t="shared" si="25"/>
        <v>0</v>
      </c>
      <c r="J44" s="8">
        <f t="shared" si="25"/>
        <v>0</v>
      </c>
      <c r="K44" s="8">
        <f t="shared" si="25"/>
        <v>0</v>
      </c>
      <c r="L44" s="9">
        <f t="shared" si="25"/>
        <v>0</v>
      </c>
      <c r="M44" s="114" t="s">
        <v>518</v>
      </c>
    </row>
    <row r="45" spans="1:13" x14ac:dyDescent="0.25">
      <c r="A45" s="4"/>
      <c r="B45" s="4" t="s">
        <v>211</v>
      </c>
      <c r="C45" s="8">
        <v>93</v>
      </c>
      <c r="D45" s="9">
        <v>60</v>
      </c>
      <c r="E45" s="8">
        <v>0</v>
      </c>
      <c r="F45" s="9">
        <v>0</v>
      </c>
      <c r="G45" s="10"/>
      <c r="H45" s="8">
        <v>0</v>
      </c>
      <c r="I45" s="8">
        <v>0</v>
      </c>
      <c r="J45" s="8">
        <v>0</v>
      </c>
      <c r="K45" s="8">
        <v>0</v>
      </c>
      <c r="L45" s="9">
        <v>0</v>
      </c>
      <c r="M45" s="114" t="s">
        <v>518</v>
      </c>
    </row>
    <row r="46" spans="1:13" x14ac:dyDescent="0.25">
      <c r="A46" s="4"/>
      <c r="B46" s="4" t="s">
        <v>212</v>
      </c>
      <c r="C46" s="8">
        <f>SUM(C47:C47)</f>
        <v>0</v>
      </c>
      <c r="D46" s="9">
        <f>SUM(D47:D47)</f>
        <v>1063.68</v>
      </c>
      <c r="E46" s="8">
        <f t="shared" ref="E46" si="26">SUM(E47:E47)</f>
        <v>0</v>
      </c>
      <c r="F46" s="9">
        <f>SUM(F47:F47)</f>
        <v>0</v>
      </c>
      <c r="G46" s="10"/>
      <c r="H46" s="8">
        <f t="shared" ref="H46:L46" si="27">SUM(H47:H47)</f>
        <v>0</v>
      </c>
      <c r="I46" s="8">
        <f t="shared" si="27"/>
        <v>0</v>
      </c>
      <c r="J46" s="8">
        <f t="shared" si="27"/>
        <v>0</v>
      </c>
      <c r="K46" s="8">
        <f t="shared" si="27"/>
        <v>0</v>
      </c>
      <c r="L46" s="9">
        <f t="shared" si="27"/>
        <v>0</v>
      </c>
      <c r="M46" s="114" t="s">
        <v>518</v>
      </c>
    </row>
    <row r="47" spans="1:13" x14ac:dyDescent="0.25">
      <c r="A47" s="4"/>
      <c r="B47" s="4" t="s">
        <v>213</v>
      </c>
      <c r="C47" s="8">
        <v>0</v>
      </c>
      <c r="D47" s="9">
        <v>1063.68</v>
      </c>
      <c r="E47" s="8">
        <v>0</v>
      </c>
      <c r="F47" s="9">
        <v>0</v>
      </c>
      <c r="G47" s="10"/>
      <c r="H47" s="8">
        <v>0</v>
      </c>
      <c r="I47" s="8">
        <v>0</v>
      </c>
      <c r="J47" s="8">
        <v>0</v>
      </c>
      <c r="K47" s="8">
        <v>0</v>
      </c>
      <c r="L47" s="9">
        <v>0</v>
      </c>
      <c r="M47" s="114" t="s">
        <v>518</v>
      </c>
    </row>
    <row r="48" spans="1:13" x14ac:dyDescent="0.25">
      <c r="A48" s="4"/>
      <c r="B48" s="4" t="s">
        <v>120</v>
      </c>
      <c r="C48" s="8">
        <f>SUM(C49:C54)</f>
        <v>20618</v>
      </c>
      <c r="D48" s="9">
        <f>SUM(D49:D54)</f>
        <v>22556.98</v>
      </c>
      <c r="E48" s="8">
        <f t="shared" ref="E48" si="28">SUM(E49:E54)</f>
        <v>0</v>
      </c>
      <c r="F48" s="9">
        <f>SUM(F49:F54)</f>
        <v>18169.650000000001</v>
      </c>
      <c r="G48" s="10"/>
      <c r="H48" s="8">
        <f t="shared" ref="H48:K48" si="29">SUM(H49:H54)</f>
        <v>0</v>
      </c>
      <c r="I48" s="8">
        <f t="shared" si="29"/>
        <v>32422</v>
      </c>
      <c r="J48" s="8">
        <f t="shared" si="29"/>
        <v>32422</v>
      </c>
      <c r="K48" s="8">
        <f t="shared" si="29"/>
        <v>70520</v>
      </c>
      <c r="L48" s="9">
        <f t="shared" ref="L48" si="30">SUM(L49:L54)</f>
        <v>70520.45</v>
      </c>
      <c r="M48" s="114">
        <f t="shared" si="20"/>
        <v>100.00063811684628</v>
      </c>
    </row>
    <row r="49" spans="1:13" x14ac:dyDescent="0.25">
      <c r="A49" s="4"/>
      <c r="B49" s="4" t="s">
        <v>214</v>
      </c>
      <c r="C49" s="8">
        <v>0</v>
      </c>
      <c r="D49" s="9">
        <v>0</v>
      </c>
      <c r="E49" s="8">
        <v>0</v>
      </c>
      <c r="F49" s="9">
        <v>0</v>
      </c>
      <c r="G49" s="10"/>
      <c r="H49" s="8">
        <v>0</v>
      </c>
      <c r="I49" s="8">
        <v>413</v>
      </c>
      <c r="J49" s="8">
        <v>413</v>
      </c>
      <c r="K49" s="8">
        <v>589</v>
      </c>
      <c r="L49" s="9">
        <v>589.33000000000004</v>
      </c>
      <c r="M49" s="114">
        <f t="shared" si="20"/>
        <v>100.05602716468591</v>
      </c>
    </row>
    <row r="50" spans="1:13" x14ac:dyDescent="0.25">
      <c r="A50" s="4"/>
      <c r="B50" s="4" t="s">
        <v>215</v>
      </c>
      <c r="C50" s="8">
        <v>0</v>
      </c>
      <c r="D50" s="9">
        <v>0</v>
      </c>
      <c r="E50" s="8">
        <v>0</v>
      </c>
      <c r="F50" s="9">
        <v>0</v>
      </c>
      <c r="G50" s="10"/>
      <c r="H50" s="8">
        <v>0</v>
      </c>
      <c r="I50" s="8">
        <v>0</v>
      </c>
      <c r="J50" s="8">
        <v>0</v>
      </c>
      <c r="K50" s="11">
        <v>607</v>
      </c>
      <c r="L50" s="31">
        <v>606.41</v>
      </c>
      <c r="M50" s="114">
        <f t="shared" si="20"/>
        <v>99.902800658978578</v>
      </c>
    </row>
    <row r="51" spans="1:13" x14ac:dyDescent="0.25">
      <c r="A51" s="4"/>
      <c r="B51" s="4" t="s">
        <v>216</v>
      </c>
      <c r="C51" s="8">
        <v>0</v>
      </c>
      <c r="D51" s="9">
        <v>52.66</v>
      </c>
      <c r="E51" s="8">
        <v>0</v>
      </c>
      <c r="F51" s="9">
        <v>0</v>
      </c>
      <c r="G51" s="10"/>
      <c r="H51" s="8">
        <v>0</v>
      </c>
      <c r="I51" s="8">
        <v>0</v>
      </c>
      <c r="J51" s="8">
        <v>0</v>
      </c>
      <c r="K51" s="11">
        <v>0</v>
      </c>
      <c r="L51" s="31">
        <v>0</v>
      </c>
      <c r="M51" s="114" t="s">
        <v>517</v>
      </c>
    </row>
    <row r="52" spans="1:13" x14ac:dyDescent="0.25">
      <c r="A52" s="4"/>
      <c r="B52" s="4" t="s">
        <v>217</v>
      </c>
      <c r="C52" s="8">
        <v>0</v>
      </c>
      <c r="D52" s="9">
        <v>3766.4</v>
      </c>
      <c r="E52" s="8">
        <v>0</v>
      </c>
      <c r="F52" s="9">
        <v>2864.4</v>
      </c>
      <c r="G52" s="10"/>
      <c r="H52" s="8">
        <v>0</v>
      </c>
      <c r="I52" s="8">
        <v>5636</v>
      </c>
      <c r="J52" s="8">
        <v>5636</v>
      </c>
      <c r="K52" s="11">
        <v>11858</v>
      </c>
      <c r="L52" s="31">
        <v>11857.7</v>
      </c>
      <c r="M52" s="114">
        <f t="shared" si="20"/>
        <v>99.997470062405142</v>
      </c>
    </row>
    <row r="53" spans="1:13" x14ac:dyDescent="0.25">
      <c r="A53" s="4"/>
      <c r="B53" s="4" t="s">
        <v>218</v>
      </c>
      <c r="C53" s="8">
        <v>0</v>
      </c>
      <c r="D53" s="9">
        <v>0</v>
      </c>
      <c r="E53" s="8">
        <v>0</v>
      </c>
      <c r="F53" s="9">
        <v>11874</v>
      </c>
      <c r="G53" s="10"/>
      <c r="H53" s="8">
        <v>0</v>
      </c>
      <c r="I53" s="8">
        <v>22862</v>
      </c>
      <c r="J53" s="8">
        <v>22862</v>
      </c>
      <c r="K53" s="11">
        <v>50249</v>
      </c>
      <c r="L53" s="31">
        <v>50249.56</v>
      </c>
      <c r="M53" s="114">
        <f t="shared" si="20"/>
        <v>100.00111445003881</v>
      </c>
    </row>
    <row r="54" spans="1:13" x14ac:dyDescent="0.25">
      <c r="A54" s="4"/>
      <c r="B54" s="4" t="s">
        <v>219</v>
      </c>
      <c r="C54" s="8">
        <v>20618</v>
      </c>
      <c r="D54" s="9">
        <v>18737.919999999998</v>
      </c>
      <c r="E54" s="8">
        <v>0</v>
      </c>
      <c r="F54" s="9">
        <v>3431.25</v>
      </c>
      <c r="G54" s="10"/>
      <c r="H54" s="8">
        <v>0</v>
      </c>
      <c r="I54" s="8">
        <v>3511</v>
      </c>
      <c r="J54" s="8">
        <v>3511</v>
      </c>
      <c r="K54" s="11">
        <v>7217</v>
      </c>
      <c r="L54" s="31">
        <v>7217.45</v>
      </c>
      <c r="M54" s="114">
        <f t="shared" si="20"/>
        <v>100.00623527781627</v>
      </c>
    </row>
    <row r="55" spans="1:13" x14ac:dyDescent="0.25">
      <c r="A55" s="4"/>
      <c r="B55" s="4"/>
      <c r="C55" s="8"/>
      <c r="D55" s="8"/>
      <c r="E55" s="8"/>
      <c r="F55" s="8"/>
      <c r="G55" s="10"/>
      <c r="H55" s="3"/>
      <c r="I55" s="3"/>
      <c r="J55" s="3"/>
      <c r="K55" s="3"/>
      <c r="L55" s="3"/>
      <c r="M55" s="3"/>
    </row>
    <row r="56" spans="1:13" x14ac:dyDescent="0.25">
      <c r="A56" s="4"/>
      <c r="B56" s="4"/>
      <c r="C56" s="8"/>
      <c r="D56" s="8"/>
      <c r="E56" s="8"/>
      <c r="F56" s="8"/>
      <c r="G56" s="10"/>
      <c r="H56" s="3"/>
      <c r="I56" s="3"/>
      <c r="J56" s="3"/>
      <c r="K56" s="3"/>
      <c r="L56" s="3"/>
      <c r="M56" s="3"/>
    </row>
    <row r="57" spans="1:13" x14ac:dyDescent="0.25">
      <c r="A57" s="4"/>
      <c r="B57" s="4"/>
      <c r="C57" s="8"/>
      <c r="D57" s="8"/>
      <c r="E57" s="8"/>
      <c r="F57" s="8"/>
      <c r="G57" s="10"/>
      <c r="H57" s="3"/>
      <c r="I57" s="3"/>
      <c r="J57" s="3"/>
      <c r="K57" s="3"/>
      <c r="L57" s="3"/>
      <c r="M57" s="3"/>
    </row>
    <row r="58" spans="1:13" x14ac:dyDescent="0.25">
      <c r="A58" s="4"/>
      <c r="B58" s="4"/>
      <c r="C58" s="8"/>
      <c r="D58" s="8"/>
      <c r="E58" s="8"/>
      <c r="F58" s="8"/>
      <c r="G58" s="10"/>
      <c r="H58" s="3"/>
      <c r="I58" s="3"/>
      <c r="J58" s="3"/>
      <c r="K58" s="3"/>
      <c r="L58" s="3"/>
      <c r="M58" s="3"/>
    </row>
    <row r="59" spans="1:13" x14ac:dyDescent="0.25">
      <c r="A59" s="4"/>
      <c r="B59" s="4"/>
      <c r="C59" s="8"/>
      <c r="D59" s="8"/>
      <c r="E59" s="8"/>
      <c r="F59" s="8"/>
      <c r="G59" s="10"/>
      <c r="H59" s="3"/>
      <c r="I59" s="3"/>
      <c r="J59" s="3"/>
      <c r="K59" s="3"/>
      <c r="L59" s="3"/>
      <c r="M59" s="3"/>
    </row>
    <row r="60" spans="1:13" x14ac:dyDescent="0.25">
      <c r="A60" s="4"/>
      <c r="B60" s="4"/>
      <c r="C60" s="8"/>
      <c r="D60" s="8"/>
      <c r="E60" s="8"/>
      <c r="F60" s="8"/>
      <c r="G60" s="10"/>
      <c r="H60" s="3"/>
      <c r="I60" s="3"/>
      <c r="J60" s="3"/>
      <c r="K60" s="3"/>
      <c r="L60" s="3"/>
      <c r="M60" s="3"/>
    </row>
    <row r="61" spans="1:13" x14ac:dyDescent="0.25">
      <c r="A61" s="4"/>
      <c r="B61" s="4"/>
      <c r="C61" s="8"/>
      <c r="D61" s="8"/>
      <c r="E61" s="8"/>
      <c r="F61" s="8"/>
      <c r="G61" s="10"/>
      <c r="H61" s="3"/>
      <c r="I61" s="3"/>
      <c r="J61" s="3"/>
      <c r="K61" s="3"/>
      <c r="L61" s="3"/>
      <c r="M61" s="3"/>
    </row>
    <row r="62" spans="1:13" x14ac:dyDescent="0.25">
      <c r="A62" s="4"/>
      <c r="B62" s="4"/>
      <c r="C62" s="8"/>
      <c r="D62" s="8"/>
      <c r="E62" s="8"/>
      <c r="F62" s="8"/>
      <c r="G62" s="10"/>
      <c r="H62" s="3"/>
      <c r="I62" s="3"/>
      <c r="J62" s="3"/>
      <c r="K62" s="3"/>
      <c r="L62" s="3"/>
      <c r="M62" s="3"/>
    </row>
    <row r="63" spans="1:13" x14ac:dyDescent="0.25">
      <c r="A63" s="4"/>
      <c r="B63" s="4"/>
      <c r="C63" s="8"/>
      <c r="D63" s="8"/>
      <c r="E63" s="8"/>
      <c r="F63" s="8"/>
      <c r="G63" s="10"/>
      <c r="H63" s="3"/>
      <c r="I63" s="3"/>
      <c r="J63" s="3"/>
      <c r="K63" s="3"/>
      <c r="L63" s="3"/>
      <c r="M63" s="3"/>
    </row>
    <row r="64" spans="1:13" x14ac:dyDescent="0.25">
      <c r="A64" s="4"/>
      <c r="B64" s="4"/>
      <c r="C64" s="8"/>
      <c r="D64" s="8"/>
      <c r="E64" s="8"/>
      <c r="F64" s="8"/>
      <c r="G64" s="10"/>
      <c r="H64" s="3"/>
      <c r="I64" s="3"/>
      <c r="J64" s="3"/>
      <c r="K64" s="3"/>
      <c r="L64" s="3"/>
      <c r="M64" s="3"/>
    </row>
    <row r="65" spans="1:13" x14ac:dyDescent="0.25">
      <c r="A65" s="4"/>
      <c r="B65" s="4"/>
      <c r="C65" s="8"/>
      <c r="D65" s="8"/>
      <c r="E65" s="8"/>
      <c r="F65" s="8"/>
      <c r="G65" s="10"/>
      <c r="H65" s="3"/>
      <c r="I65" s="3"/>
      <c r="J65" s="3"/>
      <c r="K65" s="3"/>
      <c r="L65" s="3"/>
      <c r="M65" s="3"/>
    </row>
    <row r="66" spans="1:13" x14ac:dyDescent="0.25">
      <c r="A66" s="4"/>
      <c r="B66" s="4"/>
      <c r="C66" s="8"/>
      <c r="D66" s="8"/>
      <c r="E66" s="8"/>
      <c r="F66" s="8"/>
      <c r="G66" s="10"/>
      <c r="H66" s="3"/>
      <c r="I66" s="3"/>
      <c r="J66" s="3"/>
      <c r="K66" s="3"/>
      <c r="L66" s="3"/>
      <c r="M66" s="3"/>
    </row>
    <row r="67" spans="1:13" x14ac:dyDescent="0.25">
      <c r="A67" s="4"/>
      <c r="B67" s="4"/>
      <c r="C67" s="8"/>
      <c r="D67" s="8"/>
      <c r="E67" s="8"/>
      <c r="F67" s="8"/>
      <c r="G67" s="10"/>
      <c r="H67" s="3"/>
      <c r="I67" s="3"/>
      <c r="J67" s="3"/>
      <c r="K67" s="3"/>
      <c r="L67" s="3"/>
      <c r="M67" s="3"/>
    </row>
    <row r="68" spans="1:13" x14ac:dyDescent="0.25">
      <c r="A68" s="4"/>
      <c r="B68" s="4"/>
      <c r="C68" s="8"/>
      <c r="D68" s="8"/>
      <c r="E68" s="8"/>
      <c r="F68" s="8"/>
      <c r="G68" s="10"/>
      <c r="H68" s="3"/>
      <c r="I68" s="3"/>
      <c r="J68" s="3"/>
      <c r="K68" s="3"/>
      <c r="L68" s="3"/>
      <c r="M68" s="3"/>
    </row>
    <row r="69" spans="1:13" x14ac:dyDescent="0.25">
      <c r="A69" s="4"/>
      <c r="B69" s="4"/>
      <c r="C69" s="8"/>
      <c r="D69" s="8"/>
      <c r="E69" s="8"/>
      <c r="F69" s="8"/>
      <c r="G69" s="10"/>
      <c r="H69" s="3"/>
      <c r="I69" s="3"/>
      <c r="J69" s="3"/>
      <c r="K69" s="3"/>
      <c r="L69" s="3"/>
      <c r="M69" s="3"/>
    </row>
    <row r="70" spans="1:13" x14ac:dyDescent="0.25">
      <c r="A70" s="4"/>
      <c r="B70" s="4"/>
      <c r="C70" s="8"/>
      <c r="D70" s="8"/>
      <c r="E70" s="8"/>
      <c r="F70" s="8"/>
      <c r="G70" s="10"/>
      <c r="H70" s="3"/>
      <c r="I70" s="3"/>
      <c r="J70" s="3"/>
      <c r="K70" s="3"/>
      <c r="L70" s="3"/>
      <c r="M70" s="3"/>
    </row>
    <row r="71" spans="1:13" x14ac:dyDescent="0.25">
      <c r="A71" s="4"/>
      <c r="B71" s="4"/>
      <c r="C71" s="8"/>
      <c r="D71" s="8"/>
      <c r="E71" s="8"/>
      <c r="F71" s="8"/>
      <c r="G71" s="10"/>
      <c r="H71" s="3"/>
      <c r="I71" s="3"/>
      <c r="J71" s="3"/>
      <c r="K71" s="3"/>
      <c r="L71" s="3"/>
      <c r="M71" s="3"/>
    </row>
    <row r="72" spans="1:13" x14ac:dyDescent="0.25">
      <c r="A72" s="4"/>
      <c r="B72" s="4"/>
      <c r="C72" s="8"/>
      <c r="D72" s="8"/>
      <c r="E72" s="8"/>
      <c r="F72" s="8"/>
      <c r="G72" s="10"/>
      <c r="H72" s="3"/>
      <c r="I72" s="3"/>
      <c r="J72" s="3"/>
      <c r="K72" s="3"/>
      <c r="L72" s="3"/>
      <c r="M72" s="3"/>
    </row>
    <row r="73" spans="1:13" x14ac:dyDescent="0.25">
      <c r="A73" s="4"/>
      <c r="B73" s="4"/>
      <c r="C73" s="8"/>
      <c r="D73" s="8"/>
      <c r="E73" s="8"/>
      <c r="F73" s="8"/>
      <c r="G73" s="10"/>
      <c r="H73" s="3"/>
      <c r="I73" s="3"/>
      <c r="J73" s="3"/>
      <c r="K73" s="3"/>
      <c r="L73" s="3"/>
      <c r="M73" s="3"/>
    </row>
    <row r="74" spans="1:13" x14ac:dyDescent="0.25">
      <c r="A74" s="4"/>
      <c r="B74" s="4"/>
      <c r="C74" s="8"/>
      <c r="D74" s="8"/>
      <c r="E74" s="8"/>
      <c r="F74" s="8"/>
      <c r="G74" s="10"/>
      <c r="H74" s="3"/>
      <c r="I74" s="3"/>
      <c r="J74" s="3"/>
      <c r="K74" s="3"/>
      <c r="L74" s="3"/>
      <c r="M74" s="3"/>
    </row>
    <row r="75" spans="1:13" x14ac:dyDescent="0.25">
      <c r="A75" s="4"/>
      <c r="B75" s="4"/>
      <c r="C75" s="8"/>
      <c r="D75" s="8"/>
      <c r="E75" s="8"/>
      <c r="F75" s="8"/>
      <c r="G75" s="10"/>
      <c r="H75" s="3"/>
      <c r="I75" s="3"/>
      <c r="J75" s="3"/>
      <c r="K75" s="3"/>
      <c r="L75" s="3"/>
      <c r="M75" s="3"/>
    </row>
    <row r="76" spans="1:13" x14ac:dyDescent="0.25">
      <c r="A76" s="4"/>
      <c r="B76" s="4"/>
      <c r="C76" s="8"/>
      <c r="D76" s="8"/>
      <c r="E76" s="8"/>
      <c r="F76" s="8"/>
      <c r="G76" s="10"/>
      <c r="H76" s="3"/>
      <c r="I76" s="3"/>
      <c r="J76" s="3"/>
      <c r="K76" s="3"/>
      <c r="L76" s="3"/>
      <c r="M76" s="3"/>
    </row>
    <row r="77" spans="1:13" x14ac:dyDescent="0.25">
      <c r="A77" s="4"/>
      <c r="B77" s="4"/>
      <c r="C77" s="8"/>
      <c r="D77" s="8"/>
      <c r="E77" s="8"/>
      <c r="F77" s="8"/>
      <c r="G77" s="10"/>
      <c r="H77" s="3"/>
      <c r="I77" s="3"/>
      <c r="J77" s="3"/>
      <c r="K77" s="3"/>
      <c r="L77" s="3"/>
      <c r="M77" s="3"/>
    </row>
    <row r="78" spans="1:13" x14ac:dyDescent="0.25">
      <c r="A78" s="4"/>
      <c r="B78" s="4"/>
      <c r="C78" s="8"/>
      <c r="D78" s="8"/>
      <c r="E78" s="8"/>
      <c r="F78" s="8"/>
      <c r="G78" s="10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189</v>
      </c>
      <c r="C79" s="4"/>
      <c r="D79" s="4"/>
      <c r="E79" s="4"/>
      <c r="F79" s="4"/>
      <c r="G79" s="4"/>
      <c r="H79" s="3"/>
      <c r="I79" s="3"/>
      <c r="J79" s="3"/>
      <c r="K79" s="3"/>
      <c r="L79" s="3"/>
      <c r="M79" s="3"/>
    </row>
    <row r="80" spans="1:13" x14ac:dyDescent="0.25">
      <c r="A80" s="4"/>
      <c r="B80" s="4" t="s">
        <v>220</v>
      </c>
      <c r="C80" s="4"/>
      <c r="D80" s="4"/>
      <c r="E80" s="4"/>
      <c r="F80" s="4"/>
      <c r="G80" s="4"/>
      <c r="H80" s="3"/>
      <c r="I80" s="3"/>
      <c r="J80" s="3"/>
      <c r="K80" s="3"/>
      <c r="L80" s="3"/>
      <c r="M80" s="3"/>
    </row>
    <row r="81" spans="1:13" x14ac:dyDescent="0.25">
      <c r="A81" s="4"/>
      <c r="B81" s="4"/>
      <c r="C81" s="4"/>
      <c r="D81" s="4"/>
      <c r="E81" s="4"/>
      <c r="F81" s="4"/>
      <c r="G81" s="4"/>
      <c r="H81" s="3"/>
      <c r="I81" s="3"/>
      <c r="J81" s="3"/>
      <c r="K81" s="3"/>
      <c r="L81" s="3"/>
      <c r="M81" s="3"/>
    </row>
    <row r="82" spans="1:13" x14ac:dyDescent="0.25">
      <c r="A82" s="4" t="s">
        <v>99</v>
      </c>
      <c r="B82" s="4"/>
      <c r="C82" s="5" t="s">
        <v>3</v>
      </c>
      <c r="D82" s="5" t="s">
        <v>3</v>
      </c>
      <c r="E82" s="5" t="s">
        <v>4</v>
      </c>
      <c r="F82" s="118" t="s">
        <v>5</v>
      </c>
      <c r="G82" s="5" t="s">
        <v>6</v>
      </c>
      <c r="H82" s="5" t="s">
        <v>4</v>
      </c>
      <c r="I82" s="5" t="s">
        <v>7</v>
      </c>
      <c r="J82" s="5" t="s">
        <v>8</v>
      </c>
      <c r="K82" s="5" t="s">
        <v>9</v>
      </c>
      <c r="L82" s="5" t="s">
        <v>507</v>
      </c>
      <c r="M82" s="91" t="s">
        <v>508</v>
      </c>
    </row>
    <row r="83" spans="1:13" x14ac:dyDescent="0.25">
      <c r="A83" s="22" t="s">
        <v>100</v>
      </c>
      <c r="B83" s="4"/>
      <c r="C83" s="5">
        <v>2011</v>
      </c>
      <c r="D83" s="5">
        <v>2012</v>
      </c>
      <c r="E83" s="6">
        <v>2013</v>
      </c>
      <c r="F83" s="120"/>
      <c r="G83" s="5"/>
      <c r="H83" s="6">
        <v>2014</v>
      </c>
      <c r="I83" s="6">
        <v>2014</v>
      </c>
      <c r="J83" s="6">
        <v>2014</v>
      </c>
      <c r="K83" s="6">
        <v>2014</v>
      </c>
      <c r="L83" s="6">
        <v>2014</v>
      </c>
      <c r="M83" s="91" t="s">
        <v>509</v>
      </c>
    </row>
    <row r="84" spans="1:13" x14ac:dyDescent="0.25">
      <c r="A84" s="4" t="s">
        <v>101</v>
      </c>
      <c r="B84" s="4"/>
      <c r="C84" s="5" t="s">
        <v>11</v>
      </c>
      <c r="D84" s="5" t="s">
        <v>11</v>
      </c>
      <c r="E84" s="6" t="s">
        <v>11</v>
      </c>
      <c r="F84" s="5" t="s">
        <v>11</v>
      </c>
      <c r="G84" s="5"/>
      <c r="H84" s="6" t="s">
        <v>11</v>
      </c>
      <c r="I84" s="6" t="s">
        <v>11</v>
      </c>
      <c r="J84" s="6" t="s">
        <v>11</v>
      </c>
      <c r="K84" s="6" t="s">
        <v>11</v>
      </c>
      <c r="L84" s="93" t="s">
        <v>11</v>
      </c>
      <c r="M84" s="3"/>
    </row>
    <row r="85" spans="1:13" x14ac:dyDescent="0.25">
      <c r="A85" s="4"/>
      <c r="B85" s="4"/>
      <c r="C85" s="7"/>
      <c r="D85" s="7"/>
      <c r="E85" s="7"/>
      <c r="F85" s="7"/>
      <c r="G85" s="4"/>
      <c r="H85" s="3"/>
      <c r="I85" s="3"/>
      <c r="J85" s="3"/>
      <c r="K85" s="3"/>
      <c r="L85" s="3"/>
      <c r="M85" s="3"/>
    </row>
    <row r="86" spans="1:13" x14ac:dyDescent="0.25">
      <c r="A86" s="4"/>
      <c r="B86" s="4" t="s">
        <v>102</v>
      </c>
      <c r="C86" s="8">
        <f>SUM(C87)</f>
        <v>0</v>
      </c>
      <c r="D86" s="9">
        <f>SUM(D87)</f>
        <v>0</v>
      </c>
      <c r="E86" s="8">
        <f t="shared" ref="E86" si="31">SUM(E87)</f>
        <v>180</v>
      </c>
      <c r="F86" s="9">
        <f>SUM(F87)</f>
        <v>96.9</v>
      </c>
      <c r="G86" s="10"/>
      <c r="H86" s="8">
        <f t="shared" ref="H86:L86" si="32">SUM(H87)</f>
        <v>210</v>
      </c>
      <c r="I86" s="8">
        <f t="shared" si="32"/>
        <v>210</v>
      </c>
      <c r="J86" s="8">
        <f t="shared" si="32"/>
        <v>210</v>
      </c>
      <c r="K86" s="8">
        <f t="shared" si="32"/>
        <v>210</v>
      </c>
      <c r="L86" s="9">
        <f t="shared" si="32"/>
        <v>0</v>
      </c>
      <c r="M86" s="114">
        <f>L86/K86*100</f>
        <v>0</v>
      </c>
    </row>
    <row r="87" spans="1:13" x14ac:dyDescent="0.25">
      <c r="A87" s="4"/>
      <c r="B87" s="4" t="s">
        <v>115</v>
      </c>
      <c r="C87" s="8">
        <f>SUM(C88+C90+C92)</f>
        <v>0</v>
      </c>
      <c r="D87" s="9">
        <f>SUM(D88+D90+D92)</f>
        <v>0</v>
      </c>
      <c r="E87" s="8">
        <f>SUM(E88+E90+E92)</f>
        <v>180</v>
      </c>
      <c r="F87" s="9">
        <f>SUM(F88+F90+F92)</f>
        <v>96.9</v>
      </c>
      <c r="G87" s="10"/>
      <c r="H87" s="8">
        <f>SUM(H88+H90+H92)</f>
        <v>210</v>
      </c>
      <c r="I87" s="8">
        <f>SUM(I88+I90+I92)</f>
        <v>210</v>
      </c>
      <c r="J87" s="8">
        <f>SUM(J88+J90+J92)</f>
        <v>210</v>
      </c>
      <c r="K87" s="8">
        <f>SUM(K88+K90+K92)</f>
        <v>210</v>
      </c>
      <c r="L87" s="9">
        <f>SUM(L88+L90+L92)</f>
        <v>0</v>
      </c>
      <c r="M87" s="114">
        <f t="shared" ref="M87:M93" si="33">L87/K87*100</f>
        <v>0</v>
      </c>
    </row>
    <row r="88" spans="1:13" x14ac:dyDescent="0.25">
      <c r="A88" s="4"/>
      <c r="B88" s="4" t="s">
        <v>118</v>
      </c>
      <c r="C88" s="8">
        <f>SUM(C89:C89)</f>
        <v>0</v>
      </c>
      <c r="D88" s="9">
        <f>SUM(D89:D89)</f>
        <v>0</v>
      </c>
      <c r="E88" s="8">
        <f>SUM(E89:E89)</f>
        <v>100</v>
      </c>
      <c r="F88" s="9">
        <f>SUM(F89:F89)</f>
        <v>73.760000000000005</v>
      </c>
      <c r="G88" s="10"/>
      <c r="H88" s="8">
        <f>SUM(H89:H89)</f>
        <v>60</v>
      </c>
      <c r="I88" s="8">
        <f>SUM(I89:I89)</f>
        <v>60</v>
      </c>
      <c r="J88" s="8">
        <f>SUM(J89:J89)</f>
        <v>60</v>
      </c>
      <c r="K88" s="8">
        <f>SUM(K89:K89)</f>
        <v>60</v>
      </c>
      <c r="L88" s="9">
        <f>SUM(L89:L89)</f>
        <v>0</v>
      </c>
      <c r="M88" s="114">
        <f t="shared" si="33"/>
        <v>0</v>
      </c>
    </row>
    <row r="89" spans="1:13" x14ac:dyDescent="0.25">
      <c r="A89" s="4"/>
      <c r="B89" s="4" t="s">
        <v>221</v>
      </c>
      <c r="C89" s="8">
        <v>0</v>
      </c>
      <c r="D89" s="9">
        <v>0</v>
      </c>
      <c r="E89" s="11">
        <v>100</v>
      </c>
      <c r="F89" s="31">
        <v>73.760000000000005</v>
      </c>
      <c r="G89" s="10"/>
      <c r="H89" s="11">
        <v>60</v>
      </c>
      <c r="I89" s="11">
        <v>60</v>
      </c>
      <c r="J89" s="11">
        <v>60</v>
      </c>
      <c r="K89" s="11">
        <v>60</v>
      </c>
      <c r="L89" s="31">
        <v>0</v>
      </c>
      <c r="M89" s="114">
        <f t="shared" si="33"/>
        <v>0</v>
      </c>
    </row>
    <row r="90" spans="1:13" x14ac:dyDescent="0.25">
      <c r="A90" s="4"/>
      <c r="B90" s="4" t="s">
        <v>222</v>
      </c>
      <c r="C90" s="8">
        <f>C91</f>
        <v>0</v>
      </c>
      <c r="D90" s="9">
        <f>D91</f>
        <v>0</v>
      </c>
      <c r="E90" s="8">
        <f t="shared" ref="E90" si="34">E91</f>
        <v>80</v>
      </c>
      <c r="F90" s="9">
        <f>F91</f>
        <v>0</v>
      </c>
      <c r="G90" s="10"/>
      <c r="H90" s="8">
        <f t="shared" ref="H90:L90" si="35">H91</f>
        <v>0</v>
      </c>
      <c r="I90" s="8">
        <f t="shared" si="35"/>
        <v>0</v>
      </c>
      <c r="J90" s="8">
        <f t="shared" si="35"/>
        <v>0</v>
      </c>
      <c r="K90" s="8">
        <f t="shared" si="35"/>
        <v>0</v>
      </c>
      <c r="L90" s="9">
        <f t="shared" si="35"/>
        <v>0</v>
      </c>
      <c r="M90" s="114" t="s">
        <v>517</v>
      </c>
    </row>
    <row r="91" spans="1:13" x14ac:dyDescent="0.25">
      <c r="A91" s="4"/>
      <c r="B91" s="4" t="s">
        <v>223</v>
      </c>
      <c r="C91" s="8">
        <v>0</v>
      </c>
      <c r="D91" s="9">
        <v>0</v>
      </c>
      <c r="E91" s="8">
        <v>80</v>
      </c>
      <c r="F91" s="9">
        <v>0</v>
      </c>
      <c r="G91" s="10"/>
      <c r="H91" s="8">
        <v>0</v>
      </c>
      <c r="I91" s="8">
        <v>0</v>
      </c>
      <c r="J91" s="8">
        <v>0</v>
      </c>
      <c r="K91" s="8">
        <v>0</v>
      </c>
      <c r="L91" s="9">
        <v>0</v>
      </c>
      <c r="M91" s="114" t="s">
        <v>517</v>
      </c>
    </row>
    <row r="92" spans="1:13" x14ac:dyDescent="0.25">
      <c r="A92" s="4"/>
      <c r="B92" s="4" t="s">
        <v>187</v>
      </c>
      <c r="C92" s="8">
        <f>C93</f>
        <v>0</v>
      </c>
      <c r="D92" s="9">
        <f>D93</f>
        <v>0</v>
      </c>
      <c r="E92" s="8">
        <f t="shared" ref="E92" si="36">E93</f>
        <v>0</v>
      </c>
      <c r="F92" s="9">
        <f>F93</f>
        <v>23.14</v>
      </c>
      <c r="G92" s="10"/>
      <c r="H92" s="8">
        <f t="shared" ref="H92:L92" si="37">H93</f>
        <v>150</v>
      </c>
      <c r="I92" s="8">
        <f t="shared" si="37"/>
        <v>150</v>
      </c>
      <c r="J92" s="8">
        <f t="shared" si="37"/>
        <v>150</v>
      </c>
      <c r="K92" s="8">
        <f t="shared" si="37"/>
        <v>150</v>
      </c>
      <c r="L92" s="9">
        <f t="shared" si="37"/>
        <v>0</v>
      </c>
      <c r="M92" s="114">
        <f t="shared" si="33"/>
        <v>0</v>
      </c>
    </row>
    <row r="93" spans="1:13" x14ac:dyDescent="0.25">
      <c r="A93" s="4"/>
      <c r="B93" s="4" t="s">
        <v>224</v>
      </c>
      <c r="C93" s="8">
        <v>0</v>
      </c>
      <c r="D93" s="9">
        <v>0</v>
      </c>
      <c r="E93" s="8">
        <v>0</v>
      </c>
      <c r="F93" s="9">
        <v>23.14</v>
      </c>
      <c r="G93" s="10"/>
      <c r="H93" s="8">
        <v>150</v>
      </c>
      <c r="I93" s="8">
        <v>150</v>
      </c>
      <c r="J93" s="8">
        <v>150</v>
      </c>
      <c r="K93" s="8">
        <v>150</v>
      </c>
      <c r="L93" s="9">
        <v>0</v>
      </c>
      <c r="M93" s="114">
        <f t="shared" si="33"/>
        <v>0</v>
      </c>
    </row>
    <row r="94" spans="1:13" x14ac:dyDescent="0.25">
      <c r="A94" s="4"/>
      <c r="B94" s="4"/>
      <c r="C94" s="8"/>
      <c r="D94" s="8"/>
      <c r="E94" s="8"/>
      <c r="F94" s="8"/>
      <c r="G94" s="10"/>
      <c r="H94" s="3"/>
      <c r="I94" s="3"/>
      <c r="J94" s="3"/>
      <c r="K94" s="3"/>
      <c r="L94" s="3"/>
      <c r="M94" s="3"/>
    </row>
    <row r="95" spans="1:13" x14ac:dyDescent="0.25">
      <c r="A95" s="4"/>
      <c r="B95" s="4"/>
      <c r="C95" s="8"/>
      <c r="D95" s="8"/>
      <c r="E95" s="8"/>
      <c r="F95" s="8"/>
      <c r="G95" s="10"/>
      <c r="H95" s="3"/>
      <c r="I95" s="3"/>
      <c r="J95" s="3"/>
      <c r="K95" s="3"/>
      <c r="L95" s="3"/>
      <c r="M95" s="3"/>
    </row>
    <row r="96" spans="1:13" x14ac:dyDescent="0.25">
      <c r="A96" s="4"/>
      <c r="B96" s="4"/>
      <c r="C96" s="8"/>
      <c r="D96" s="8"/>
      <c r="E96" s="8"/>
      <c r="F96" s="8"/>
      <c r="G96" s="10"/>
      <c r="H96" s="3"/>
      <c r="I96" s="3"/>
      <c r="J96" s="3"/>
      <c r="K96" s="3"/>
      <c r="L96" s="3"/>
      <c r="M96" s="3"/>
    </row>
    <row r="97" spans="1:13" x14ac:dyDescent="0.25">
      <c r="A97" s="4"/>
      <c r="B97" s="4"/>
      <c r="C97" s="8"/>
      <c r="D97" s="8"/>
      <c r="E97" s="8"/>
      <c r="F97" s="8"/>
      <c r="G97" s="10"/>
      <c r="H97" s="3"/>
      <c r="I97" s="3"/>
      <c r="J97" s="3"/>
      <c r="K97" s="3"/>
      <c r="L97" s="3"/>
      <c r="M97" s="3"/>
    </row>
    <row r="98" spans="1:13" x14ac:dyDescent="0.25">
      <c r="A98" s="4"/>
      <c r="B98" s="4"/>
      <c r="C98" s="8"/>
      <c r="D98" s="8"/>
      <c r="E98" s="8"/>
      <c r="F98" s="8"/>
      <c r="G98" s="10"/>
      <c r="H98" s="3"/>
      <c r="I98" s="3"/>
      <c r="J98" s="3"/>
      <c r="K98" s="3"/>
      <c r="L98" s="3"/>
      <c r="M98" s="3"/>
    </row>
    <row r="99" spans="1:13" x14ac:dyDescent="0.25">
      <c r="A99" s="4"/>
      <c r="B99" s="4"/>
      <c r="C99" s="8"/>
      <c r="D99" s="8"/>
      <c r="E99" s="8"/>
      <c r="F99" s="8"/>
      <c r="G99" s="10"/>
      <c r="H99" s="3"/>
      <c r="I99" s="3"/>
      <c r="J99" s="3"/>
      <c r="K99" s="3"/>
      <c r="L99" s="3"/>
      <c r="M99" s="3"/>
    </row>
    <row r="100" spans="1:13" x14ac:dyDescent="0.25">
      <c r="A100" s="4"/>
      <c r="B100" s="4"/>
      <c r="C100" s="8"/>
      <c r="D100" s="8"/>
      <c r="E100" s="8"/>
      <c r="F100" s="8"/>
      <c r="G100" s="10"/>
      <c r="H100" s="3"/>
      <c r="I100" s="3"/>
      <c r="J100" s="3"/>
      <c r="K100" s="3"/>
      <c r="L100" s="3"/>
      <c r="M100" s="3"/>
    </row>
    <row r="101" spans="1:13" x14ac:dyDescent="0.25">
      <c r="A101" s="4"/>
      <c r="B101" s="4"/>
      <c r="C101" s="8"/>
      <c r="D101" s="8"/>
      <c r="E101" s="8"/>
      <c r="F101" s="8"/>
      <c r="G101" s="10"/>
      <c r="H101" s="3"/>
      <c r="I101" s="3"/>
      <c r="J101" s="3"/>
      <c r="K101" s="3"/>
      <c r="L101" s="3"/>
      <c r="M101" s="3"/>
    </row>
    <row r="102" spans="1:13" x14ac:dyDescent="0.25">
      <c r="A102" s="4"/>
      <c r="B102" s="4"/>
      <c r="C102" s="8"/>
      <c r="D102" s="8"/>
      <c r="E102" s="8"/>
      <c r="F102" s="8"/>
      <c r="G102" s="10"/>
      <c r="H102" s="3"/>
      <c r="I102" s="3"/>
      <c r="J102" s="3"/>
      <c r="K102" s="3"/>
      <c r="L102" s="3"/>
      <c r="M102" s="3"/>
    </row>
    <row r="103" spans="1:13" x14ac:dyDescent="0.25">
      <c r="A103" s="4"/>
      <c r="B103" s="4"/>
      <c r="C103" s="8"/>
      <c r="D103" s="8"/>
      <c r="E103" s="8"/>
      <c r="F103" s="8"/>
      <c r="G103" s="10"/>
      <c r="H103" s="3"/>
      <c r="I103" s="3"/>
      <c r="J103" s="3"/>
      <c r="K103" s="3"/>
      <c r="L103" s="3"/>
      <c r="M103" s="3"/>
    </row>
    <row r="104" spans="1:13" x14ac:dyDescent="0.25">
      <c r="A104" s="4"/>
      <c r="B104" s="4"/>
      <c r="C104" s="8"/>
      <c r="D104" s="8"/>
      <c r="E104" s="8"/>
      <c r="F104" s="8"/>
      <c r="G104" s="10"/>
      <c r="H104" s="3"/>
      <c r="I104" s="3"/>
      <c r="J104" s="3"/>
      <c r="K104" s="3"/>
      <c r="L104" s="3"/>
      <c r="M104" s="3"/>
    </row>
    <row r="105" spans="1:13" x14ac:dyDescent="0.25">
      <c r="A105" s="4"/>
      <c r="B105" s="4"/>
      <c r="C105" s="8"/>
      <c r="D105" s="8"/>
      <c r="E105" s="8"/>
      <c r="F105" s="8"/>
      <c r="G105" s="10"/>
      <c r="H105" s="3"/>
      <c r="I105" s="3"/>
      <c r="J105" s="3"/>
      <c r="K105" s="3"/>
      <c r="L105" s="3"/>
      <c r="M105" s="3"/>
    </row>
    <row r="106" spans="1:13" x14ac:dyDescent="0.25">
      <c r="A106" s="4"/>
      <c r="B106" s="4"/>
      <c r="C106" s="8"/>
      <c r="D106" s="8"/>
      <c r="E106" s="8"/>
      <c r="F106" s="8"/>
      <c r="G106" s="10"/>
      <c r="H106" s="3"/>
      <c r="I106" s="3"/>
      <c r="J106" s="3"/>
      <c r="K106" s="3"/>
      <c r="L106" s="3"/>
      <c r="M106" s="3"/>
    </row>
    <row r="107" spans="1:13" x14ac:dyDescent="0.25">
      <c r="A107" s="4"/>
      <c r="B107" s="4"/>
      <c r="C107" s="8"/>
      <c r="D107" s="8"/>
      <c r="E107" s="8"/>
      <c r="F107" s="8"/>
      <c r="G107" s="10"/>
      <c r="H107" s="3"/>
      <c r="I107" s="3"/>
      <c r="J107" s="3"/>
      <c r="K107" s="3"/>
      <c r="L107" s="3"/>
      <c r="M107" s="3"/>
    </row>
    <row r="108" spans="1:13" x14ac:dyDescent="0.25">
      <c r="A108" s="4"/>
      <c r="B108" s="4"/>
      <c r="C108" s="8"/>
      <c r="D108" s="8"/>
      <c r="E108" s="8"/>
      <c r="F108" s="8"/>
      <c r="G108" s="10"/>
      <c r="H108" s="3"/>
      <c r="I108" s="3"/>
      <c r="J108" s="3"/>
      <c r="K108" s="3"/>
      <c r="L108" s="3"/>
      <c r="M108" s="3"/>
    </row>
    <row r="109" spans="1:13" x14ac:dyDescent="0.25">
      <c r="A109" s="4"/>
      <c r="B109" s="4"/>
      <c r="C109" s="8"/>
      <c r="D109" s="8"/>
      <c r="E109" s="8"/>
      <c r="F109" s="8"/>
      <c r="G109" s="10"/>
      <c r="H109" s="3"/>
      <c r="I109" s="3"/>
      <c r="J109" s="3"/>
      <c r="K109" s="3"/>
      <c r="L109" s="3"/>
      <c r="M109" s="3"/>
    </row>
    <row r="110" spans="1:13" x14ac:dyDescent="0.25">
      <c r="A110" s="4"/>
      <c r="B110" s="4"/>
      <c r="C110" s="8"/>
      <c r="D110" s="8"/>
      <c r="E110" s="8"/>
      <c r="F110" s="8"/>
      <c r="G110" s="10"/>
      <c r="H110" s="3"/>
      <c r="I110" s="3"/>
      <c r="J110" s="3"/>
      <c r="K110" s="3"/>
      <c r="L110" s="3"/>
      <c r="M110" s="3"/>
    </row>
    <row r="111" spans="1:13" x14ac:dyDescent="0.25">
      <c r="A111" s="4"/>
      <c r="B111" s="4"/>
      <c r="C111" s="8"/>
      <c r="D111" s="8"/>
      <c r="E111" s="8"/>
      <c r="F111" s="8"/>
      <c r="G111" s="10"/>
      <c r="H111" s="3"/>
      <c r="I111" s="3"/>
      <c r="J111" s="3"/>
      <c r="K111" s="3"/>
      <c r="L111" s="3"/>
      <c r="M111" s="3"/>
    </row>
    <row r="112" spans="1:13" x14ac:dyDescent="0.25">
      <c r="A112" s="4"/>
      <c r="B112" s="4"/>
      <c r="C112" s="8"/>
      <c r="D112" s="8"/>
      <c r="E112" s="8"/>
      <c r="F112" s="8"/>
      <c r="G112" s="10"/>
      <c r="H112" s="3"/>
      <c r="I112" s="3"/>
      <c r="J112" s="3"/>
      <c r="K112" s="3"/>
      <c r="L112" s="3"/>
      <c r="M112" s="3"/>
    </row>
    <row r="113" spans="1:13" x14ac:dyDescent="0.25">
      <c r="A113" s="4"/>
      <c r="B113" s="4"/>
      <c r="C113" s="8"/>
      <c r="D113" s="8"/>
      <c r="E113" s="8"/>
      <c r="F113" s="8"/>
      <c r="G113" s="10"/>
      <c r="H113" s="3"/>
      <c r="I113" s="3"/>
      <c r="J113" s="3"/>
      <c r="K113" s="3"/>
      <c r="L113" s="3"/>
      <c r="M113" s="3"/>
    </row>
    <row r="114" spans="1:13" x14ac:dyDescent="0.25">
      <c r="A114" s="4"/>
      <c r="B114" s="4"/>
      <c r="C114" s="8"/>
      <c r="D114" s="8"/>
      <c r="E114" s="8"/>
      <c r="F114" s="8"/>
      <c r="G114" s="10"/>
      <c r="H114" s="3"/>
      <c r="I114" s="3"/>
      <c r="J114" s="3"/>
      <c r="K114" s="3"/>
      <c r="L114" s="3"/>
      <c r="M114" s="3"/>
    </row>
    <row r="115" spans="1:13" x14ac:dyDescent="0.25">
      <c r="A115" s="4"/>
      <c r="B115" s="4"/>
      <c r="C115" s="8"/>
      <c r="D115" s="8"/>
      <c r="E115" s="8"/>
      <c r="F115" s="8"/>
      <c r="G115" s="10"/>
      <c r="H115" s="3"/>
      <c r="I115" s="3"/>
      <c r="J115" s="3"/>
      <c r="K115" s="3"/>
      <c r="L115" s="3"/>
      <c r="M115" s="3"/>
    </row>
    <row r="116" spans="1:13" x14ac:dyDescent="0.25">
      <c r="A116" s="4"/>
      <c r="B116" s="4"/>
      <c r="C116" s="8"/>
      <c r="D116" s="8"/>
      <c r="E116" s="8"/>
      <c r="F116" s="8"/>
      <c r="G116" s="10"/>
      <c r="H116" s="3"/>
      <c r="I116" s="3"/>
      <c r="J116" s="3"/>
      <c r="K116" s="3"/>
      <c r="L116" s="3"/>
      <c r="M116" s="3"/>
    </row>
    <row r="117" spans="1:13" x14ac:dyDescent="0.25">
      <c r="A117" s="4"/>
      <c r="B117" s="4"/>
      <c r="C117" s="8"/>
      <c r="D117" s="8"/>
      <c r="E117" s="8"/>
      <c r="F117" s="8"/>
      <c r="G117" s="10"/>
      <c r="H117" s="3"/>
      <c r="I117" s="3"/>
      <c r="J117" s="3"/>
      <c r="K117" s="3"/>
      <c r="L117" s="3"/>
      <c r="M117" s="3"/>
    </row>
    <row r="118" spans="1:13" x14ac:dyDescent="0.25">
      <c r="A118" s="4"/>
      <c r="B118" s="4" t="s">
        <v>189</v>
      </c>
      <c r="C118" s="4"/>
      <c r="D118" s="4"/>
      <c r="E118" s="4"/>
      <c r="F118" s="4"/>
      <c r="G118" s="4"/>
      <c r="H118" s="3"/>
      <c r="I118" s="3"/>
      <c r="J118" s="3"/>
      <c r="K118" s="3"/>
      <c r="L118" s="3"/>
      <c r="M118" s="3"/>
    </row>
    <row r="119" spans="1:13" x14ac:dyDescent="0.25">
      <c r="A119" s="4"/>
      <c r="B119" s="4" t="s">
        <v>225</v>
      </c>
      <c r="C119" s="4"/>
      <c r="D119" s="4"/>
      <c r="E119" s="4"/>
      <c r="F119" s="4"/>
      <c r="G119" s="4"/>
      <c r="H119" s="3"/>
      <c r="I119" s="3"/>
      <c r="J119" s="3"/>
      <c r="K119" s="3"/>
      <c r="L119" s="3"/>
      <c r="M119" s="3"/>
    </row>
    <row r="120" spans="1:13" x14ac:dyDescent="0.25">
      <c r="A120" s="4"/>
      <c r="B120" s="4" t="s">
        <v>226</v>
      </c>
      <c r="C120" s="4"/>
      <c r="D120" s="4"/>
      <c r="E120" s="4"/>
      <c r="F120" s="4"/>
      <c r="G120" s="4"/>
      <c r="H120" s="3"/>
      <c r="I120" s="3"/>
      <c r="J120" s="3"/>
      <c r="K120" s="3"/>
      <c r="L120" s="3"/>
      <c r="M120" s="3"/>
    </row>
    <row r="121" spans="1:13" x14ac:dyDescent="0.25">
      <c r="A121" s="4"/>
      <c r="B121" s="4"/>
      <c r="C121" s="4"/>
      <c r="D121" s="4"/>
      <c r="E121" s="4"/>
      <c r="F121" s="4"/>
      <c r="G121" s="4"/>
      <c r="H121" s="3"/>
      <c r="I121" s="3"/>
      <c r="J121" s="3"/>
      <c r="K121" s="3"/>
      <c r="L121" s="3"/>
      <c r="M121" s="3"/>
    </row>
    <row r="122" spans="1:13" x14ac:dyDescent="0.25">
      <c r="A122" s="4" t="s">
        <v>99</v>
      </c>
      <c r="B122" s="4"/>
      <c r="C122" s="5" t="s">
        <v>3</v>
      </c>
      <c r="D122" s="5" t="s">
        <v>3</v>
      </c>
      <c r="E122" s="5" t="s">
        <v>4</v>
      </c>
      <c r="F122" s="118" t="s">
        <v>5</v>
      </c>
      <c r="G122" s="5" t="s">
        <v>6</v>
      </c>
      <c r="H122" s="5" t="s">
        <v>4</v>
      </c>
      <c r="I122" s="5" t="s">
        <v>7</v>
      </c>
      <c r="J122" s="5" t="s">
        <v>8</v>
      </c>
      <c r="K122" s="5" t="s">
        <v>9</v>
      </c>
      <c r="L122" s="5" t="s">
        <v>507</v>
      </c>
      <c r="M122" s="91" t="s">
        <v>508</v>
      </c>
    </row>
    <row r="123" spans="1:13" x14ac:dyDescent="0.25">
      <c r="A123" s="22" t="s">
        <v>100</v>
      </c>
      <c r="B123" s="4"/>
      <c r="C123" s="5">
        <v>2011</v>
      </c>
      <c r="D123" s="5">
        <v>2012</v>
      </c>
      <c r="E123" s="6">
        <v>2013</v>
      </c>
      <c r="F123" s="120"/>
      <c r="G123" s="5"/>
      <c r="H123" s="6">
        <v>2014</v>
      </c>
      <c r="I123" s="6">
        <v>2014</v>
      </c>
      <c r="J123" s="6">
        <v>2014</v>
      </c>
      <c r="K123" s="6">
        <v>2014</v>
      </c>
      <c r="L123" s="6">
        <v>2014</v>
      </c>
      <c r="M123" s="91" t="s">
        <v>509</v>
      </c>
    </row>
    <row r="124" spans="1:13" x14ac:dyDescent="0.25">
      <c r="A124" s="4" t="s">
        <v>101</v>
      </c>
      <c r="B124" s="4"/>
      <c r="C124" s="5" t="s">
        <v>11</v>
      </c>
      <c r="D124" s="5" t="s">
        <v>11</v>
      </c>
      <c r="E124" s="6" t="s">
        <v>11</v>
      </c>
      <c r="F124" s="5" t="s">
        <v>11</v>
      </c>
      <c r="G124" s="5"/>
      <c r="H124" s="6" t="s">
        <v>11</v>
      </c>
      <c r="I124" s="6" t="s">
        <v>11</v>
      </c>
      <c r="J124" s="6" t="s">
        <v>11</v>
      </c>
      <c r="K124" s="6" t="s">
        <v>11</v>
      </c>
      <c r="L124" s="93" t="s">
        <v>11</v>
      </c>
      <c r="M124" s="3"/>
    </row>
    <row r="125" spans="1:13" x14ac:dyDescent="0.25">
      <c r="A125" s="4"/>
      <c r="B125" s="4"/>
      <c r="C125" s="7"/>
      <c r="D125" s="7"/>
      <c r="E125" s="7"/>
      <c r="F125" s="7"/>
      <c r="G125" s="4"/>
      <c r="H125" s="3"/>
      <c r="I125" s="3"/>
      <c r="J125" s="3"/>
      <c r="K125" s="3"/>
      <c r="L125" s="3"/>
      <c r="M125" s="3"/>
    </row>
    <row r="126" spans="1:13" x14ac:dyDescent="0.25">
      <c r="A126" s="4"/>
      <c r="B126" s="4" t="s">
        <v>102</v>
      </c>
      <c r="C126" s="8">
        <f>C127</f>
        <v>13587</v>
      </c>
      <c r="D126" s="9">
        <f>D127</f>
        <v>14052.11</v>
      </c>
      <c r="E126" s="8">
        <f t="shared" ref="E126" si="38">E127</f>
        <v>18116</v>
      </c>
      <c r="F126" s="9">
        <f>F127</f>
        <v>13453.24</v>
      </c>
      <c r="G126" s="10"/>
      <c r="H126" s="8">
        <f t="shared" ref="H126:L126" si="39">H127</f>
        <v>18747</v>
      </c>
      <c r="I126" s="8">
        <f t="shared" si="39"/>
        <v>18847</v>
      </c>
      <c r="J126" s="8">
        <f t="shared" si="39"/>
        <v>18847</v>
      </c>
      <c r="K126" s="8">
        <f t="shared" si="39"/>
        <v>18847</v>
      </c>
      <c r="L126" s="9">
        <f t="shared" si="39"/>
        <v>12605.890000000001</v>
      </c>
      <c r="M126" s="114">
        <f>L126/K126*100</f>
        <v>66.885392900726913</v>
      </c>
    </row>
    <row r="127" spans="1:13" x14ac:dyDescent="0.25">
      <c r="A127" s="4"/>
      <c r="B127" s="4" t="s">
        <v>115</v>
      </c>
      <c r="C127" s="8">
        <f>C128+C131+C135+C137</f>
        <v>13587</v>
      </c>
      <c r="D127" s="9">
        <f>D128+D131+D135+D137</f>
        <v>14052.11</v>
      </c>
      <c r="E127" s="8">
        <f t="shared" ref="E127" si="40">E128+E131+E135+E137</f>
        <v>18116</v>
      </c>
      <c r="F127" s="9">
        <f>F128+F131+F135+F137</f>
        <v>13453.24</v>
      </c>
      <c r="G127" s="10"/>
      <c r="H127" s="8">
        <f t="shared" ref="H127:K127" si="41">H128+H131+H135+H137</f>
        <v>18747</v>
      </c>
      <c r="I127" s="8">
        <f t="shared" si="41"/>
        <v>18847</v>
      </c>
      <c r="J127" s="8">
        <f t="shared" si="41"/>
        <v>18847</v>
      </c>
      <c r="K127" s="8">
        <f t="shared" si="41"/>
        <v>18847</v>
      </c>
      <c r="L127" s="9">
        <f t="shared" ref="L127" si="42">L128+L131+L135+L137</f>
        <v>12605.890000000001</v>
      </c>
      <c r="M127" s="114">
        <f t="shared" ref="M127:M141" si="43">L127/K127*100</f>
        <v>66.885392900726913</v>
      </c>
    </row>
    <row r="128" spans="1:13" x14ac:dyDescent="0.25">
      <c r="A128" s="4"/>
      <c r="B128" s="4" t="s">
        <v>135</v>
      </c>
      <c r="C128" s="8">
        <f>SUM(C129:C130)</f>
        <v>11812</v>
      </c>
      <c r="D128" s="9">
        <f>SUM(D129:D130)</f>
        <v>11471.3</v>
      </c>
      <c r="E128" s="8">
        <f t="shared" ref="E128" si="44">SUM(E129:E130)</f>
        <v>15620</v>
      </c>
      <c r="F128" s="9">
        <f>SUM(F129:F130)</f>
        <v>11027.23</v>
      </c>
      <c r="G128" s="10"/>
      <c r="H128" s="8">
        <f t="shared" ref="H128:K128" si="45">SUM(H129:H130)</f>
        <v>15620</v>
      </c>
      <c r="I128" s="8">
        <f t="shared" si="45"/>
        <v>15620</v>
      </c>
      <c r="J128" s="8">
        <f t="shared" si="45"/>
        <v>15620</v>
      </c>
      <c r="K128" s="8">
        <f t="shared" si="45"/>
        <v>15620</v>
      </c>
      <c r="L128" s="9">
        <f t="shared" ref="L128" si="46">SUM(L129:L130)</f>
        <v>10060.75</v>
      </c>
      <c r="M128" s="114">
        <f t="shared" si="43"/>
        <v>64.409411011523687</v>
      </c>
    </row>
    <row r="129" spans="1:13" x14ac:dyDescent="0.25">
      <c r="A129" s="4"/>
      <c r="B129" s="4" t="s">
        <v>205</v>
      </c>
      <c r="C129" s="8">
        <v>10535</v>
      </c>
      <c r="D129" s="9">
        <v>10310.17</v>
      </c>
      <c r="E129" s="8">
        <v>13970</v>
      </c>
      <c r="F129" s="9">
        <v>9835.82</v>
      </c>
      <c r="G129" s="10"/>
      <c r="H129" s="8">
        <v>13970</v>
      </c>
      <c r="I129" s="8">
        <v>13970</v>
      </c>
      <c r="J129" s="8">
        <v>13970</v>
      </c>
      <c r="K129" s="8">
        <v>13970</v>
      </c>
      <c r="L129" s="9">
        <v>9121.18</v>
      </c>
      <c r="M129" s="114">
        <f t="shared" si="43"/>
        <v>65.291195418754484</v>
      </c>
    </row>
    <row r="130" spans="1:13" x14ac:dyDescent="0.25">
      <c r="A130" s="4"/>
      <c r="B130" s="4" t="s">
        <v>206</v>
      </c>
      <c r="C130" s="8">
        <v>1277</v>
      </c>
      <c r="D130" s="9">
        <v>1161.1300000000001</v>
      </c>
      <c r="E130" s="8">
        <v>1650</v>
      </c>
      <c r="F130" s="9">
        <v>1191.4100000000001</v>
      </c>
      <c r="G130" s="10"/>
      <c r="H130" s="8">
        <v>1650</v>
      </c>
      <c r="I130" s="8">
        <v>1650</v>
      </c>
      <c r="J130" s="8">
        <v>1650</v>
      </c>
      <c r="K130" s="8">
        <v>1650</v>
      </c>
      <c r="L130" s="9">
        <v>939.57</v>
      </c>
      <c r="M130" s="114">
        <f t="shared" si="43"/>
        <v>56.943636363636365</v>
      </c>
    </row>
    <row r="131" spans="1:13" x14ac:dyDescent="0.25">
      <c r="A131" s="4"/>
      <c r="B131" s="4" t="s">
        <v>144</v>
      </c>
      <c r="C131" s="8">
        <f>SUM(C132:C134)</f>
        <v>84</v>
      </c>
      <c r="D131" s="9">
        <f>SUM(D132:D134)</f>
        <v>290.60000000000002</v>
      </c>
      <c r="E131" s="8">
        <f t="shared" ref="E131" si="47">SUM(E132:E134)</f>
        <v>369</v>
      </c>
      <c r="F131" s="9">
        <f>SUM(F132:F134)</f>
        <v>377.88</v>
      </c>
      <c r="G131" s="10"/>
      <c r="H131" s="8">
        <f t="shared" ref="H131:K131" si="48">SUM(H132:H134)</f>
        <v>700</v>
      </c>
      <c r="I131" s="8">
        <f t="shared" si="48"/>
        <v>800</v>
      </c>
      <c r="J131" s="8">
        <f t="shared" si="48"/>
        <v>800</v>
      </c>
      <c r="K131" s="8">
        <f t="shared" si="48"/>
        <v>800</v>
      </c>
      <c r="L131" s="9">
        <f t="shared" ref="L131" si="49">SUM(L132:L134)</f>
        <v>565.61</v>
      </c>
      <c r="M131" s="114">
        <f t="shared" si="43"/>
        <v>70.701250000000002</v>
      </c>
    </row>
    <row r="132" spans="1:13" x14ac:dyDescent="0.25">
      <c r="A132" s="4" t="s">
        <v>136</v>
      </c>
      <c r="B132" s="4" t="s">
        <v>145</v>
      </c>
      <c r="C132" s="8">
        <v>0</v>
      </c>
      <c r="D132" s="9">
        <v>15</v>
      </c>
      <c r="E132" s="8">
        <v>0</v>
      </c>
      <c r="F132" s="9">
        <v>0</v>
      </c>
      <c r="G132" s="10"/>
      <c r="H132" s="8">
        <v>0</v>
      </c>
      <c r="I132" s="8">
        <v>0</v>
      </c>
      <c r="J132" s="8">
        <v>0</v>
      </c>
      <c r="K132" s="8">
        <v>0</v>
      </c>
      <c r="L132" s="9">
        <v>0</v>
      </c>
      <c r="M132" s="114" t="s">
        <v>517</v>
      </c>
    </row>
    <row r="133" spans="1:13" x14ac:dyDescent="0.25">
      <c r="A133" s="4"/>
      <c r="B133" s="4" t="s">
        <v>227</v>
      </c>
      <c r="C133" s="8">
        <v>0</v>
      </c>
      <c r="D133" s="9">
        <v>100</v>
      </c>
      <c r="E133" s="8">
        <v>60</v>
      </c>
      <c r="F133" s="9">
        <v>0</v>
      </c>
      <c r="G133" s="10"/>
      <c r="H133" s="8">
        <v>200</v>
      </c>
      <c r="I133" s="8">
        <v>200</v>
      </c>
      <c r="J133" s="8">
        <v>200</v>
      </c>
      <c r="K133" s="8">
        <v>200</v>
      </c>
      <c r="L133" s="9">
        <v>111.6</v>
      </c>
      <c r="M133" s="114">
        <f t="shared" si="43"/>
        <v>55.8</v>
      </c>
    </row>
    <row r="134" spans="1:13" x14ac:dyDescent="0.25">
      <c r="A134" s="4"/>
      <c r="B134" s="4" t="s">
        <v>228</v>
      </c>
      <c r="C134" s="8">
        <v>84</v>
      </c>
      <c r="D134" s="9">
        <v>175.6</v>
      </c>
      <c r="E134" s="11">
        <v>309</v>
      </c>
      <c r="F134" s="9">
        <v>377.88</v>
      </c>
      <c r="G134" s="10"/>
      <c r="H134" s="11">
        <v>500</v>
      </c>
      <c r="I134" s="11">
        <v>600</v>
      </c>
      <c r="J134" s="11">
        <v>600</v>
      </c>
      <c r="K134" s="11">
        <v>600</v>
      </c>
      <c r="L134" s="31">
        <v>454.01</v>
      </c>
      <c r="M134" s="114">
        <f t="shared" si="43"/>
        <v>75.668333333333322</v>
      </c>
    </row>
    <row r="135" spans="1:13" x14ac:dyDescent="0.25">
      <c r="A135" s="4"/>
      <c r="B135" s="4" t="s">
        <v>212</v>
      </c>
      <c r="C135" s="8">
        <f>C136</f>
        <v>0</v>
      </c>
      <c r="D135" s="9">
        <f>D136</f>
        <v>0.03</v>
      </c>
      <c r="E135" s="8">
        <f t="shared" ref="E135" si="50">E136</f>
        <v>1</v>
      </c>
      <c r="F135" s="9">
        <f>F136</f>
        <v>0.03</v>
      </c>
      <c r="G135" s="10"/>
      <c r="H135" s="8">
        <f t="shared" ref="H135:L135" si="51">H136</f>
        <v>1</v>
      </c>
      <c r="I135" s="8">
        <f t="shared" si="51"/>
        <v>1</v>
      </c>
      <c r="J135" s="8">
        <f t="shared" si="51"/>
        <v>1</v>
      </c>
      <c r="K135" s="8">
        <f t="shared" si="51"/>
        <v>1</v>
      </c>
      <c r="L135" s="9">
        <f t="shared" si="51"/>
        <v>0.03</v>
      </c>
      <c r="M135" s="114">
        <f t="shared" si="43"/>
        <v>3</v>
      </c>
    </row>
    <row r="136" spans="1:13" x14ac:dyDescent="0.25">
      <c r="A136" s="4"/>
      <c r="B136" s="4" t="s">
        <v>213</v>
      </c>
      <c r="C136" s="8">
        <v>0</v>
      </c>
      <c r="D136" s="9">
        <v>0.03</v>
      </c>
      <c r="E136" s="8">
        <v>1</v>
      </c>
      <c r="F136" s="9">
        <v>0.03</v>
      </c>
      <c r="G136" s="10"/>
      <c r="H136" s="8">
        <v>1</v>
      </c>
      <c r="I136" s="8">
        <v>1</v>
      </c>
      <c r="J136" s="8">
        <v>1</v>
      </c>
      <c r="K136" s="8">
        <v>1</v>
      </c>
      <c r="L136" s="9">
        <v>0.03</v>
      </c>
      <c r="M136" s="114">
        <f t="shared" si="43"/>
        <v>3</v>
      </c>
    </row>
    <row r="137" spans="1:13" x14ac:dyDescent="0.25">
      <c r="A137" s="4"/>
      <c r="B137" s="4" t="s">
        <v>120</v>
      </c>
      <c r="C137" s="8">
        <f>SUM(C138:C141)</f>
        <v>1691</v>
      </c>
      <c r="D137" s="9">
        <f>SUM(D138:D141)</f>
        <v>2290.1799999999998</v>
      </c>
      <c r="E137" s="8">
        <f t="shared" ref="E137" si="52">SUM(E138:E141)</f>
        <v>2126</v>
      </c>
      <c r="F137" s="9">
        <f>SUM(F138:F141)</f>
        <v>2048.1</v>
      </c>
      <c r="G137" s="10"/>
      <c r="H137" s="8">
        <f t="shared" ref="H137:K137" si="53">SUM(H138:H141)</f>
        <v>2426</v>
      </c>
      <c r="I137" s="8">
        <f t="shared" si="53"/>
        <v>2426</v>
      </c>
      <c r="J137" s="8">
        <f t="shared" si="53"/>
        <v>2426</v>
      </c>
      <c r="K137" s="8">
        <f t="shared" si="53"/>
        <v>2426</v>
      </c>
      <c r="L137" s="9">
        <f t="shared" ref="L137" si="54">SUM(L138:L141)</f>
        <v>1979.5</v>
      </c>
      <c r="M137" s="114">
        <f t="shared" si="43"/>
        <v>81.595218466611712</v>
      </c>
    </row>
    <row r="138" spans="1:13" x14ac:dyDescent="0.25">
      <c r="A138" s="4"/>
      <c r="B138" s="4" t="s">
        <v>229</v>
      </c>
      <c r="C138" s="8">
        <v>0</v>
      </c>
      <c r="D138" s="9">
        <v>400</v>
      </c>
      <c r="E138" s="11">
        <v>150</v>
      </c>
      <c r="F138" s="9">
        <v>117.6</v>
      </c>
      <c r="G138" s="10"/>
      <c r="H138" s="11">
        <v>450</v>
      </c>
      <c r="I138" s="11">
        <v>450</v>
      </c>
      <c r="J138" s="11">
        <v>450</v>
      </c>
      <c r="K138" s="11">
        <v>450</v>
      </c>
      <c r="L138" s="31">
        <v>49</v>
      </c>
      <c r="M138" s="114">
        <f t="shared" si="43"/>
        <v>10.888888888888888</v>
      </c>
    </row>
    <row r="139" spans="1:13" x14ac:dyDescent="0.25">
      <c r="A139" s="4"/>
      <c r="B139" s="4" t="s">
        <v>148</v>
      </c>
      <c r="C139" s="8">
        <v>976</v>
      </c>
      <c r="D139" s="9">
        <v>956.04</v>
      </c>
      <c r="E139" s="8">
        <v>1000</v>
      </c>
      <c r="F139" s="9">
        <v>956.04</v>
      </c>
      <c r="G139" s="10"/>
      <c r="H139" s="8">
        <v>1000</v>
      </c>
      <c r="I139" s="8">
        <v>1000</v>
      </c>
      <c r="J139" s="8">
        <v>1000</v>
      </c>
      <c r="K139" s="8">
        <v>1000</v>
      </c>
      <c r="L139" s="9">
        <v>956.04</v>
      </c>
      <c r="M139" s="114">
        <f t="shared" si="43"/>
        <v>95.603999999999999</v>
      </c>
    </row>
    <row r="140" spans="1:13" x14ac:dyDescent="0.25">
      <c r="A140" s="4"/>
      <c r="B140" s="4" t="s">
        <v>230</v>
      </c>
      <c r="C140" s="8">
        <v>386</v>
      </c>
      <c r="D140" s="9">
        <v>410.02</v>
      </c>
      <c r="E140" s="8">
        <v>435</v>
      </c>
      <c r="F140" s="9">
        <v>433.92</v>
      </c>
      <c r="G140" s="10"/>
      <c r="H140" s="8">
        <v>435</v>
      </c>
      <c r="I140" s="8">
        <v>435</v>
      </c>
      <c r="J140" s="8">
        <v>435</v>
      </c>
      <c r="K140" s="8">
        <v>435</v>
      </c>
      <c r="L140" s="9">
        <v>433.92</v>
      </c>
      <c r="M140" s="114">
        <f t="shared" si="43"/>
        <v>99.751724137931035</v>
      </c>
    </row>
    <row r="141" spans="1:13" x14ac:dyDescent="0.25">
      <c r="A141" s="4"/>
      <c r="B141" s="4" t="s">
        <v>231</v>
      </c>
      <c r="C141" s="8">
        <v>329</v>
      </c>
      <c r="D141" s="9">
        <v>524.12</v>
      </c>
      <c r="E141" s="8">
        <v>541</v>
      </c>
      <c r="F141" s="9">
        <v>540.54</v>
      </c>
      <c r="G141" s="10"/>
      <c r="H141" s="8">
        <v>541</v>
      </c>
      <c r="I141" s="8">
        <v>541</v>
      </c>
      <c r="J141" s="8">
        <v>541</v>
      </c>
      <c r="K141" s="8">
        <v>541</v>
      </c>
      <c r="L141" s="9">
        <v>540.54</v>
      </c>
      <c r="M141" s="114">
        <f t="shared" si="43"/>
        <v>99.914972273567457</v>
      </c>
    </row>
    <row r="142" spans="1:13" x14ac:dyDescent="0.25">
      <c r="A142" s="4"/>
      <c r="B142" s="4"/>
      <c r="C142" s="10"/>
      <c r="D142" s="10"/>
      <c r="E142" s="10"/>
      <c r="F142" s="10"/>
      <c r="G142" s="10"/>
      <c r="H142" s="3"/>
      <c r="I142" s="3"/>
      <c r="J142" s="3"/>
      <c r="K142" s="3"/>
      <c r="L142" s="3"/>
      <c r="M142" s="3"/>
    </row>
    <row r="143" spans="1:13" x14ac:dyDescent="0.25">
      <c r="A143" s="4"/>
      <c r="B143" s="4"/>
      <c r="C143" s="10"/>
      <c r="D143" s="10"/>
      <c r="E143" s="10"/>
      <c r="F143" s="10"/>
      <c r="G143" s="10"/>
      <c r="H143" s="3"/>
      <c r="I143" s="3"/>
      <c r="J143" s="3"/>
      <c r="K143" s="3"/>
      <c r="L143" s="3"/>
      <c r="M143" s="3"/>
    </row>
    <row r="144" spans="1:13" x14ac:dyDescent="0.25">
      <c r="A144" s="4"/>
      <c r="B144" s="4"/>
      <c r="C144" s="10"/>
      <c r="D144" s="10"/>
      <c r="E144" s="10"/>
      <c r="F144" s="10"/>
      <c r="G144" s="10"/>
      <c r="H144" s="3"/>
      <c r="I144" s="3"/>
      <c r="J144" s="3"/>
      <c r="K144" s="3"/>
      <c r="L144" s="3"/>
      <c r="M144" s="3"/>
    </row>
    <row r="145" spans="1:13" x14ac:dyDescent="0.25">
      <c r="A145" s="4"/>
      <c r="B145" s="4"/>
      <c r="C145" s="10"/>
      <c r="D145" s="10"/>
      <c r="E145" s="10"/>
      <c r="F145" s="10"/>
      <c r="G145" s="10"/>
      <c r="H145" s="3"/>
      <c r="I145" s="3"/>
      <c r="J145" s="3"/>
      <c r="K145" s="3"/>
      <c r="L145" s="3"/>
      <c r="M145" s="3"/>
    </row>
    <row r="146" spans="1:13" x14ac:dyDescent="0.25">
      <c r="A146" s="4"/>
      <c r="B146" s="4"/>
      <c r="C146" s="10"/>
      <c r="D146" s="10"/>
      <c r="E146" s="10"/>
      <c r="F146" s="10"/>
      <c r="G146" s="10"/>
      <c r="H146" s="3"/>
      <c r="I146" s="3"/>
      <c r="J146" s="3"/>
      <c r="K146" s="3"/>
      <c r="L146" s="3"/>
      <c r="M146" s="3"/>
    </row>
    <row r="147" spans="1:13" x14ac:dyDescent="0.25">
      <c r="A147" s="4"/>
      <c r="B147" s="4"/>
      <c r="C147" s="10"/>
      <c r="D147" s="10"/>
      <c r="E147" s="10"/>
      <c r="F147" s="10"/>
      <c r="G147" s="10"/>
      <c r="H147" s="3"/>
      <c r="I147" s="3"/>
      <c r="J147" s="3"/>
      <c r="K147" s="3"/>
      <c r="L147" s="3"/>
      <c r="M147" s="3"/>
    </row>
    <row r="148" spans="1:13" x14ac:dyDescent="0.25">
      <c r="A148" s="4"/>
      <c r="B148" s="4"/>
      <c r="C148" s="10"/>
      <c r="D148" s="10"/>
      <c r="E148" s="10"/>
      <c r="F148" s="10"/>
      <c r="G148" s="10"/>
      <c r="H148" s="3"/>
      <c r="I148" s="3"/>
      <c r="J148" s="3"/>
      <c r="K148" s="3"/>
      <c r="L148" s="3"/>
      <c r="M148" s="3"/>
    </row>
    <row r="149" spans="1:13" x14ac:dyDescent="0.25">
      <c r="A149" s="4"/>
      <c r="B149" s="4"/>
      <c r="C149" s="8"/>
      <c r="D149" s="8"/>
      <c r="E149" s="8"/>
      <c r="F149" s="8"/>
      <c r="G149" s="10"/>
      <c r="H149" s="3"/>
      <c r="I149" s="3"/>
      <c r="J149" s="3"/>
      <c r="K149" s="3"/>
      <c r="L149" s="3"/>
      <c r="M149" s="3"/>
    </row>
    <row r="150" spans="1:13" x14ac:dyDescent="0.25">
      <c r="A150" s="4"/>
      <c r="B150" s="4"/>
      <c r="C150" s="8"/>
      <c r="D150" s="8"/>
      <c r="E150" s="8"/>
      <c r="F150" s="8"/>
      <c r="G150" s="10"/>
      <c r="H150" s="3"/>
      <c r="I150" s="3"/>
      <c r="J150" s="3"/>
      <c r="K150" s="3"/>
      <c r="L150" s="3"/>
      <c r="M150" s="3"/>
    </row>
    <row r="151" spans="1:13" x14ac:dyDescent="0.25">
      <c r="A151" s="4"/>
      <c r="B151" s="4"/>
      <c r="C151" s="8"/>
      <c r="D151" s="8"/>
      <c r="E151" s="8"/>
      <c r="F151" s="8"/>
      <c r="G151" s="10"/>
      <c r="H151" s="3"/>
      <c r="I151" s="3"/>
      <c r="J151" s="3"/>
      <c r="K151" s="3"/>
      <c r="L151" s="3"/>
      <c r="M151" s="3"/>
    </row>
    <row r="152" spans="1:13" x14ac:dyDescent="0.25">
      <c r="A152" s="4"/>
      <c r="B152" s="4"/>
      <c r="C152" s="8"/>
      <c r="D152" s="8"/>
      <c r="E152" s="8"/>
      <c r="F152" s="8"/>
      <c r="G152" s="10"/>
      <c r="H152" s="3"/>
      <c r="I152" s="3"/>
      <c r="J152" s="3"/>
      <c r="K152" s="3"/>
      <c r="L152" s="3"/>
      <c r="M152" s="3"/>
    </row>
    <row r="153" spans="1:13" x14ac:dyDescent="0.25">
      <c r="A153" s="4"/>
      <c r="B153" s="4"/>
      <c r="C153" s="8"/>
      <c r="D153" s="8"/>
      <c r="E153" s="8"/>
      <c r="F153" s="8"/>
      <c r="G153" s="10"/>
      <c r="H153" s="3"/>
      <c r="I153" s="3"/>
      <c r="J153" s="3"/>
      <c r="K153" s="3"/>
      <c r="L153" s="3"/>
      <c r="M153" s="3"/>
    </row>
    <row r="154" spans="1:13" x14ac:dyDescent="0.25">
      <c r="A154" s="4"/>
      <c r="B154" s="4"/>
      <c r="C154" s="8"/>
      <c r="D154" s="8"/>
      <c r="E154" s="8"/>
      <c r="F154" s="8"/>
      <c r="G154" s="10"/>
      <c r="H154" s="3"/>
      <c r="I154" s="3"/>
      <c r="J154" s="3"/>
      <c r="K154" s="3"/>
      <c r="L154" s="3"/>
      <c r="M154" s="3"/>
    </row>
    <row r="155" spans="1:13" x14ac:dyDescent="0.25">
      <c r="A155" s="4"/>
      <c r="B155" s="4"/>
      <c r="C155" s="8"/>
      <c r="D155" s="8"/>
      <c r="E155" s="8"/>
      <c r="F155" s="8"/>
      <c r="G155" s="10"/>
      <c r="H155" s="3"/>
      <c r="I155" s="3"/>
      <c r="J155" s="3"/>
      <c r="K155" s="3"/>
      <c r="L155" s="3"/>
      <c r="M155" s="3"/>
    </row>
    <row r="156" spans="1:13" x14ac:dyDescent="0.25">
      <c r="A156" s="4"/>
      <c r="B156" s="4"/>
      <c r="C156" s="8"/>
      <c r="D156" s="8"/>
      <c r="E156" s="8"/>
      <c r="F156" s="8"/>
      <c r="G156" s="10"/>
      <c r="H156" s="3"/>
      <c r="I156" s="3"/>
      <c r="J156" s="3"/>
      <c r="K156" s="3"/>
      <c r="L156" s="3"/>
      <c r="M156" s="3"/>
    </row>
    <row r="157" spans="1:13" x14ac:dyDescent="0.25">
      <c r="A157" s="4"/>
      <c r="B157" s="4" t="s">
        <v>189</v>
      </c>
      <c r="C157" s="4"/>
      <c r="D157" s="4"/>
      <c r="E157" s="4"/>
      <c r="F157" s="4"/>
      <c r="G157" s="4"/>
      <c r="H157" s="3"/>
      <c r="I157" s="3"/>
      <c r="J157" s="3"/>
      <c r="K157" s="3"/>
      <c r="L157" s="3"/>
      <c r="M157" s="3"/>
    </row>
    <row r="158" spans="1:13" x14ac:dyDescent="0.25">
      <c r="A158" s="4"/>
      <c r="B158" s="4" t="s">
        <v>232</v>
      </c>
      <c r="C158" s="4"/>
      <c r="D158" s="4"/>
      <c r="E158" s="4"/>
      <c r="F158" s="4"/>
      <c r="G158" s="4"/>
      <c r="H158" s="3"/>
      <c r="I158" s="3"/>
      <c r="J158" s="3"/>
      <c r="K158" s="3"/>
      <c r="L158" s="3"/>
      <c r="M158" s="3"/>
    </row>
    <row r="159" spans="1:13" x14ac:dyDescent="0.25">
      <c r="A159" s="4"/>
      <c r="B159" s="4"/>
      <c r="C159" s="4"/>
      <c r="D159" s="4"/>
      <c r="E159" s="4"/>
      <c r="F159" s="4"/>
      <c r="G159" s="4"/>
      <c r="H159" s="3"/>
      <c r="I159" s="3"/>
      <c r="J159" s="3"/>
      <c r="K159" s="3"/>
      <c r="L159" s="3"/>
      <c r="M159" s="3"/>
    </row>
    <row r="160" spans="1:13" x14ac:dyDescent="0.25">
      <c r="A160" s="4" t="s">
        <v>99</v>
      </c>
      <c r="B160" s="4"/>
      <c r="C160" s="5" t="s">
        <v>3</v>
      </c>
      <c r="D160" s="5" t="s">
        <v>3</v>
      </c>
      <c r="E160" s="5" t="s">
        <v>4</v>
      </c>
      <c r="F160" s="118" t="s">
        <v>5</v>
      </c>
      <c r="G160" s="5" t="s">
        <v>6</v>
      </c>
      <c r="H160" s="5" t="s">
        <v>4</v>
      </c>
      <c r="I160" s="5" t="s">
        <v>7</v>
      </c>
      <c r="J160" s="5" t="s">
        <v>8</v>
      </c>
      <c r="K160" s="5" t="s">
        <v>9</v>
      </c>
      <c r="L160" s="5" t="s">
        <v>507</v>
      </c>
      <c r="M160" s="91" t="s">
        <v>508</v>
      </c>
    </row>
    <row r="161" spans="1:13" x14ac:dyDescent="0.25">
      <c r="A161" s="22" t="s">
        <v>100</v>
      </c>
      <c r="B161" s="4"/>
      <c r="C161" s="5">
        <v>2011</v>
      </c>
      <c r="D161" s="5">
        <v>2012</v>
      </c>
      <c r="E161" s="6">
        <v>2013</v>
      </c>
      <c r="F161" s="120"/>
      <c r="G161" s="5"/>
      <c r="H161" s="6">
        <v>2014</v>
      </c>
      <c r="I161" s="6">
        <v>2014</v>
      </c>
      <c r="J161" s="6">
        <v>2014</v>
      </c>
      <c r="K161" s="6">
        <v>2014</v>
      </c>
      <c r="L161" s="6">
        <v>2014</v>
      </c>
      <c r="M161" s="91" t="s">
        <v>509</v>
      </c>
    </row>
    <row r="162" spans="1:13" x14ac:dyDescent="0.25">
      <c r="A162" s="4" t="s">
        <v>101</v>
      </c>
      <c r="B162" s="4"/>
      <c r="C162" s="5" t="s">
        <v>11</v>
      </c>
      <c r="D162" s="5" t="s">
        <v>11</v>
      </c>
      <c r="E162" s="6" t="s">
        <v>11</v>
      </c>
      <c r="F162" s="5" t="s">
        <v>11</v>
      </c>
      <c r="G162" s="5"/>
      <c r="H162" s="6" t="s">
        <v>11</v>
      </c>
      <c r="I162" s="6" t="s">
        <v>11</v>
      </c>
      <c r="J162" s="6" t="s">
        <v>11</v>
      </c>
      <c r="K162" s="6" t="s">
        <v>11</v>
      </c>
      <c r="L162" s="93" t="s">
        <v>11</v>
      </c>
      <c r="M162" s="3"/>
    </row>
    <row r="163" spans="1:13" x14ac:dyDescent="0.25">
      <c r="A163" s="4"/>
      <c r="B163" s="4"/>
      <c r="C163" s="7"/>
      <c r="D163" s="7"/>
      <c r="E163" s="7"/>
      <c r="F163" s="7"/>
      <c r="G163" s="4"/>
      <c r="H163" s="3"/>
      <c r="I163" s="3"/>
      <c r="J163" s="3"/>
      <c r="K163" s="3"/>
      <c r="L163" s="3"/>
      <c r="M163" s="3"/>
    </row>
    <row r="164" spans="1:13" x14ac:dyDescent="0.25">
      <c r="A164" s="4"/>
      <c r="B164" s="4" t="s">
        <v>102</v>
      </c>
      <c r="C164" s="8">
        <f>C165</f>
        <v>5709</v>
      </c>
      <c r="D164" s="9">
        <f>D165</f>
        <v>4341.0599999999995</v>
      </c>
      <c r="E164" s="8">
        <f t="shared" ref="E164" si="55">E165</f>
        <v>8665</v>
      </c>
      <c r="F164" s="9">
        <f>F165</f>
        <v>4264.58</v>
      </c>
      <c r="G164" s="10"/>
      <c r="H164" s="8">
        <f t="shared" ref="H164:L164" si="56">H165</f>
        <v>6885</v>
      </c>
      <c r="I164" s="8">
        <f t="shared" si="56"/>
        <v>5885</v>
      </c>
      <c r="J164" s="8">
        <f t="shared" si="56"/>
        <v>5885</v>
      </c>
      <c r="K164" s="8">
        <f t="shared" si="56"/>
        <v>5885</v>
      </c>
      <c r="L164" s="9">
        <f t="shared" si="56"/>
        <v>3117.2700000000004</v>
      </c>
      <c r="M164" s="114">
        <f>L164/K164*100</f>
        <v>52.969753610875117</v>
      </c>
    </row>
    <row r="165" spans="1:13" x14ac:dyDescent="0.25">
      <c r="A165" s="4"/>
      <c r="B165" s="4" t="s">
        <v>115</v>
      </c>
      <c r="C165" s="8">
        <f>C166+C169+C173</f>
        <v>5709</v>
      </c>
      <c r="D165" s="9">
        <f>D166+D169+D173</f>
        <v>4341.0599999999995</v>
      </c>
      <c r="E165" s="8">
        <f t="shared" ref="E165" si="57">E166+E169+E173</f>
        <v>8665</v>
      </c>
      <c r="F165" s="9">
        <f>F166+F169+F173</f>
        <v>4264.58</v>
      </c>
      <c r="G165" s="10"/>
      <c r="H165" s="8">
        <f t="shared" ref="H165:K165" si="58">H166+H169+H173</f>
        <v>6885</v>
      </c>
      <c r="I165" s="8">
        <f t="shared" si="58"/>
        <v>5885</v>
      </c>
      <c r="J165" s="8">
        <f t="shared" si="58"/>
        <v>5885</v>
      </c>
      <c r="K165" s="8">
        <f t="shared" si="58"/>
        <v>5885</v>
      </c>
      <c r="L165" s="9">
        <f t="shared" ref="L165" si="59">L166+L169+L173</f>
        <v>3117.2700000000004</v>
      </c>
      <c r="M165" s="114">
        <f t="shared" ref="M165" si="60">L165/K165*100</f>
        <v>52.969753610875117</v>
      </c>
    </row>
    <row r="166" spans="1:13" x14ac:dyDescent="0.25">
      <c r="A166" s="4"/>
      <c r="B166" s="4" t="s">
        <v>135</v>
      </c>
      <c r="C166" s="8">
        <f>C167</f>
        <v>1304</v>
      </c>
      <c r="D166" s="9">
        <f>D167</f>
        <v>1422</v>
      </c>
      <c r="E166" s="8">
        <f t="shared" ref="E166" si="61">E167</f>
        <v>1660</v>
      </c>
      <c r="F166" s="9">
        <f>F167</f>
        <v>118.5</v>
      </c>
      <c r="G166" s="10"/>
      <c r="H166" s="8">
        <f t="shared" ref="H166:L166" si="62">H167</f>
        <v>0</v>
      </c>
      <c r="I166" s="8">
        <f t="shared" si="62"/>
        <v>0</v>
      </c>
      <c r="J166" s="8">
        <f t="shared" si="62"/>
        <v>0</v>
      </c>
      <c r="K166" s="8">
        <f t="shared" si="62"/>
        <v>0</v>
      </c>
      <c r="L166" s="9">
        <f t="shared" si="62"/>
        <v>0</v>
      </c>
      <c r="M166" s="114" t="s">
        <v>518</v>
      </c>
    </row>
    <row r="167" spans="1:13" x14ac:dyDescent="0.25">
      <c r="A167" s="4" t="s">
        <v>136</v>
      </c>
      <c r="B167" s="4" t="s">
        <v>233</v>
      </c>
      <c r="C167" s="8">
        <v>1304</v>
      </c>
      <c r="D167" s="9">
        <v>1422</v>
      </c>
      <c r="E167" s="8">
        <v>1660</v>
      </c>
      <c r="F167" s="9">
        <v>118.5</v>
      </c>
      <c r="G167" s="10"/>
      <c r="H167" s="8">
        <v>0</v>
      </c>
      <c r="I167" s="8">
        <v>0</v>
      </c>
      <c r="J167" s="8">
        <v>0</v>
      </c>
      <c r="K167" s="8">
        <v>0</v>
      </c>
      <c r="L167" s="9">
        <v>0</v>
      </c>
      <c r="M167" s="114" t="s">
        <v>518</v>
      </c>
    </row>
    <row r="168" spans="1:13" x14ac:dyDescent="0.25">
      <c r="A168" s="4"/>
      <c r="B168" s="4"/>
      <c r="C168" s="8"/>
      <c r="D168" s="9"/>
      <c r="E168" s="8"/>
      <c r="F168" s="9"/>
      <c r="G168" s="10"/>
      <c r="H168" s="8"/>
      <c r="I168" s="8"/>
      <c r="J168" s="8"/>
      <c r="K168" s="8"/>
      <c r="L168" s="8"/>
      <c r="M168" s="115"/>
    </row>
    <row r="169" spans="1:13" x14ac:dyDescent="0.25">
      <c r="A169" s="4"/>
      <c r="B169" s="4" t="s">
        <v>118</v>
      </c>
      <c r="C169" s="8">
        <f>SUM(C170:C171)</f>
        <v>3893</v>
      </c>
      <c r="D169" s="9">
        <f>SUM(D170:D171)</f>
        <v>2387.9899999999998</v>
      </c>
      <c r="E169" s="8">
        <f t="shared" ref="E169" si="63">SUM(E170:E171)</f>
        <v>5120</v>
      </c>
      <c r="F169" s="9">
        <f>SUM(F170:F171)</f>
        <v>3535.31</v>
      </c>
      <c r="G169" s="10"/>
      <c r="H169" s="8">
        <f t="shared" ref="H169:K169" si="64">SUM(H170:H171)</f>
        <v>5150</v>
      </c>
      <c r="I169" s="8">
        <f t="shared" si="64"/>
        <v>5150</v>
      </c>
      <c r="J169" s="8">
        <f t="shared" si="64"/>
        <v>5150</v>
      </c>
      <c r="K169" s="8">
        <f t="shared" si="64"/>
        <v>5150</v>
      </c>
      <c r="L169" s="9">
        <f t="shared" ref="L169" si="65">SUM(L170:L171)</f>
        <v>2600.5300000000002</v>
      </c>
      <c r="M169" s="114">
        <f>L169/K169*100</f>
        <v>50.495728155339812</v>
      </c>
    </row>
    <row r="170" spans="1:13" x14ac:dyDescent="0.25">
      <c r="A170" s="4"/>
      <c r="B170" s="4" t="s">
        <v>234</v>
      </c>
      <c r="C170" s="8">
        <v>1570</v>
      </c>
      <c r="D170" s="9">
        <v>1181.99</v>
      </c>
      <c r="E170" s="8">
        <v>2790</v>
      </c>
      <c r="F170" s="9">
        <v>1819.62</v>
      </c>
      <c r="G170" s="10"/>
      <c r="H170" s="8">
        <v>3490</v>
      </c>
      <c r="I170" s="8">
        <v>3490</v>
      </c>
      <c r="J170" s="8">
        <v>3490</v>
      </c>
      <c r="K170" s="8">
        <v>3490</v>
      </c>
      <c r="L170" s="9">
        <v>2600.5300000000002</v>
      </c>
      <c r="M170" s="114">
        <f t="shared" ref="M170:M171" si="66">L170/K170*100</f>
        <v>74.513753581661902</v>
      </c>
    </row>
    <row r="171" spans="1:13" x14ac:dyDescent="0.25">
      <c r="A171" s="4"/>
      <c r="B171" s="4" t="s">
        <v>235</v>
      </c>
      <c r="C171" s="8">
        <v>2323</v>
      </c>
      <c r="D171" s="9">
        <v>1206</v>
      </c>
      <c r="E171" s="8">
        <v>2330</v>
      </c>
      <c r="F171" s="9">
        <v>1715.69</v>
      </c>
      <c r="G171" s="10"/>
      <c r="H171" s="8">
        <v>1660</v>
      </c>
      <c r="I171" s="8">
        <v>1660</v>
      </c>
      <c r="J171" s="8">
        <v>1660</v>
      </c>
      <c r="K171" s="8">
        <v>1660</v>
      </c>
      <c r="L171" s="9">
        <v>0</v>
      </c>
      <c r="M171" s="114">
        <f t="shared" si="66"/>
        <v>0</v>
      </c>
    </row>
    <row r="172" spans="1:13" x14ac:dyDescent="0.25">
      <c r="A172" s="4"/>
      <c r="B172" s="4"/>
      <c r="C172" s="8"/>
      <c r="D172" s="9"/>
      <c r="E172" s="8"/>
      <c r="F172" s="9"/>
      <c r="G172" s="10"/>
      <c r="H172" s="8"/>
      <c r="I172" s="8"/>
      <c r="J172" s="8"/>
      <c r="K172" s="8"/>
      <c r="L172" s="8"/>
      <c r="M172" s="115"/>
    </row>
    <row r="173" spans="1:13" x14ac:dyDescent="0.25">
      <c r="A173" s="4"/>
      <c r="B173" s="4" t="s">
        <v>144</v>
      </c>
      <c r="C173" s="8">
        <f>SUM(C174:C174)</f>
        <v>512</v>
      </c>
      <c r="D173" s="9">
        <f>SUM(D174:D174)</f>
        <v>531.07000000000005</v>
      </c>
      <c r="E173" s="8">
        <f>SUM(E174:E174)</f>
        <v>1885</v>
      </c>
      <c r="F173" s="9">
        <f>SUM(F174:F174)</f>
        <v>610.77</v>
      </c>
      <c r="G173" s="10"/>
      <c r="H173" s="8">
        <f>SUM(H174:H174)</f>
        <v>1735</v>
      </c>
      <c r="I173" s="8">
        <f>SUM(I174:I174)</f>
        <v>735</v>
      </c>
      <c r="J173" s="8">
        <f>SUM(J174:J174)</f>
        <v>735</v>
      </c>
      <c r="K173" s="8">
        <f>SUM(K174:K174)</f>
        <v>735</v>
      </c>
      <c r="L173" s="9">
        <f>SUM(L174:L174)</f>
        <v>516.74</v>
      </c>
      <c r="M173" s="114">
        <f>L173/K173*100</f>
        <v>70.304761904761904</v>
      </c>
    </row>
    <row r="174" spans="1:13" x14ac:dyDescent="0.25">
      <c r="A174" s="4"/>
      <c r="B174" s="4" t="s">
        <v>236</v>
      </c>
      <c r="C174" s="7">
        <v>512</v>
      </c>
      <c r="D174" s="9">
        <v>531.07000000000005</v>
      </c>
      <c r="E174" s="7">
        <v>1885</v>
      </c>
      <c r="F174" s="9">
        <v>610.77</v>
      </c>
      <c r="G174" s="10"/>
      <c r="H174" s="8">
        <v>1735</v>
      </c>
      <c r="I174" s="7">
        <v>735</v>
      </c>
      <c r="J174" s="7">
        <v>735</v>
      </c>
      <c r="K174" s="7">
        <v>735</v>
      </c>
      <c r="L174" s="9">
        <v>516.74</v>
      </c>
      <c r="M174" s="114">
        <f t="shared" ref="M174" si="67">L174/K174*100</f>
        <v>70.304761904761904</v>
      </c>
    </row>
    <row r="175" spans="1:13" x14ac:dyDescent="0.25">
      <c r="A175" s="4"/>
      <c r="B175" s="4"/>
      <c r="C175" s="4"/>
      <c r="D175" s="4"/>
      <c r="E175" s="4"/>
      <c r="F175" s="4"/>
      <c r="G175" s="4"/>
      <c r="H175" s="3"/>
      <c r="I175" s="3"/>
      <c r="J175" s="3"/>
      <c r="K175" s="3"/>
      <c r="L175" s="3"/>
      <c r="M175" s="3"/>
    </row>
    <row r="176" spans="1:13" x14ac:dyDescent="0.25">
      <c r="A176" s="4"/>
      <c r="B176" s="4"/>
      <c r="C176" s="4"/>
      <c r="D176" s="4"/>
      <c r="E176" s="4"/>
      <c r="F176" s="4"/>
      <c r="G176" s="4"/>
      <c r="H176" s="3"/>
      <c r="I176" s="3"/>
      <c r="J176" s="3"/>
      <c r="K176" s="3"/>
      <c r="L176" s="3"/>
      <c r="M176" s="3"/>
    </row>
    <row r="177" spans="1:13" x14ac:dyDescent="0.25">
      <c r="A177" s="4"/>
      <c r="B177" s="4"/>
      <c r="C177" s="4"/>
      <c r="D177" s="4"/>
      <c r="E177" s="4"/>
      <c r="F177" s="4"/>
      <c r="G177" s="4"/>
      <c r="H177" s="3"/>
      <c r="I177" s="3"/>
      <c r="J177" s="3"/>
      <c r="K177" s="3"/>
      <c r="L177" s="3"/>
      <c r="M177" s="3"/>
    </row>
    <row r="178" spans="1:13" x14ac:dyDescent="0.25">
      <c r="A178" s="4"/>
      <c r="B178" s="4"/>
      <c r="C178" s="4"/>
      <c r="D178" s="4"/>
      <c r="E178" s="4"/>
      <c r="F178" s="4"/>
      <c r="G178" s="4"/>
      <c r="H178" s="3"/>
      <c r="I178" s="3"/>
      <c r="J178" s="3"/>
      <c r="K178" s="3"/>
      <c r="L178" s="3"/>
      <c r="M178" s="3"/>
    </row>
    <row r="179" spans="1:13" x14ac:dyDescent="0.25">
      <c r="A179" s="4"/>
      <c r="B179" s="4"/>
      <c r="C179" s="4"/>
      <c r="D179" s="4"/>
      <c r="E179" s="4"/>
      <c r="F179" s="4"/>
      <c r="G179" s="4"/>
      <c r="H179" s="3"/>
      <c r="I179" s="3"/>
      <c r="J179" s="3"/>
      <c r="K179" s="3"/>
      <c r="L179" s="3"/>
      <c r="M179" s="3"/>
    </row>
    <row r="180" spans="1:13" x14ac:dyDescent="0.25">
      <c r="A180" s="4"/>
      <c r="B180" s="4"/>
      <c r="C180" s="4"/>
      <c r="D180" s="4"/>
      <c r="E180" s="4"/>
      <c r="F180" s="4"/>
      <c r="G180" s="4"/>
      <c r="H180" s="3"/>
      <c r="I180" s="3"/>
      <c r="J180" s="3"/>
      <c r="K180" s="3"/>
      <c r="L180" s="3"/>
      <c r="M180" s="3"/>
    </row>
    <row r="181" spans="1:13" x14ac:dyDescent="0.25">
      <c r="A181" s="4"/>
      <c r="B181" s="4"/>
      <c r="C181" s="4"/>
      <c r="D181" s="4"/>
      <c r="E181" s="4"/>
      <c r="F181" s="4"/>
      <c r="G181" s="4"/>
      <c r="H181" s="3"/>
      <c r="I181" s="3"/>
      <c r="J181" s="3"/>
      <c r="K181" s="3"/>
      <c r="L181" s="3"/>
      <c r="M181" s="3"/>
    </row>
    <row r="182" spans="1:13" x14ac:dyDescent="0.25">
      <c r="A182" s="4"/>
      <c r="B182" s="4"/>
      <c r="C182" s="4"/>
      <c r="D182" s="4"/>
      <c r="E182" s="4"/>
      <c r="F182" s="4"/>
      <c r="G182" s="4"/>
      <c r="H182" s="3"/>
      <c r="I182" s="3"/>
      <c r="J182" s="3"/>
      <c r="K182" s="3"/>
      <c r="L182" s="3"/>
      <c r="M182" s="3"/>
    </row>
    <row r="183" spans="1:13" x14ac:dyDescent="0.25">
      <c r="A183" s="4"/>
      <c r="B183" s="4"/>
      <c r="C183" s="4"/>
      <c r="D183" s="4"/>
      <c r="E183" s="4"/>
      <c r="F183" s="4"/>
      <c r="G183" s="4"/>
      <c r="H183" s="3"/>
      <c r="I183" s="3"/>
      <c r="J183" s="3"/>
      <c r="K183" s="3"/>
      <c r="L183" s="3"/>
      <c r="M183" s="3"/>
    </row>
    <row r="184" spans="1:13" x14ac:dyDescent="0.25">
      <c r="A184" s="4"/>
      <c r="B184" s="4"/>
      <c r="C184" s="4"/>
      <c r="D184" s="4"/>
      <c r="E184" s="4"/>
      <c r="F184" s="4"/>
      <c r="G184" s="4"/>
      <c r="H184" s="3"/>
      <c r="I184" s="3"/>
      <c r="J184" s="3"/>
      <c r="K184" s="3"/>
      <c r="L184" s="3"/>
      <c r="M184" s="3"/>
    </row>
    <row r="185" spans="1:13" x14ac:dyDescent="0.25">
      <c r="A185" s="4"/>
      <c r="B185" s="4"/>
      <c r="C185" s="4"/>
      <c r="D185" s="4"/>
      <c r="E185" s="4"/>
      <c r="F185" s="4"/>
      <c r="G185" s="4"/>
      <c r="H185" s="3"/>
      <c r="I185" s="3"/>
      <c r="J185" s="3"/>
      <c r="K185" s="3"/>
      <c r="L185" s="3"/>
      <c r="M185" s="3"/>
    </row>
    <row r="186" spans="1:13" x14ac:dyDescent="0.25">
      <c r="A186" s="4"/>
      <c r="B186" s="4"/>
      <c r="C186" s="4"/>
      <c r="D186" s="4"/>
      <c r="E186" s="4"/>
      <c r="F186" s="4"/>
      <c r="G186" s="4"/>
      <c r="H186" s="3"/>
      <c r="I186" s="3"/>
      <c r="J186" s="3"/>
      <c r="K186" s="3"/>
      <c r="L186" s="3"/>
      <c r="M186" s="3"/>
    </row>
    <row r="187" spans="1:13" x14ac:dyDescent="0.25">
      <c r="A187" s="4"/>
      <c r="B187" s="4"/>
      <c r="C187" s="4"/>
      <c r="D187" s="4"/>
      <c r="E187" s="4"/>
      <c r="F187" s="4"/>
      <c r="G187" s="4"/>
      <c r="H187" s="3"/>
      <c r="I187" s="3"/>
      <c r="J187" s="3"/>
      <c r="K187" s="3"/>
      <c r="L187" s="3"/>
      <c r="M187" s="3"/>
    </row>
    <row r="188" spans="1:13" x14ac:dyDescent="0.25">
      <c r="A188" s="4"/>
      <c r="B188" s="4"/>
      <c r="C188" s="4"/>
      <c r="D188" s="4"/>
      <c r="E188" s="4"/>
      <c r="F188" s="4"/>
      <c r="G188" s="4"/>
      <c r="H188" s="3"/>
      <c r="I188" s="3"/>
      <c r="J188" s="3"/>
      <c r="K188" s="3"/>
      <c r="L188" s="3"/>
      <c r="M188" s="3"/>
    </row>
    <row r="189" spans="1:13" x14ac:dyDescent="0.25">
      <c r="A189" s="4"/>
      <c r="B189" s="4"/>
      <c r="C189" s="4"/>
      <c r="D189" s="4"/>
      <c r="E189" s="4"/>
      <c r="F189" s="4"/>
      <c r="G189" s="4"/>
      <c r="H189" s="3"/>
      <c r="I189" s="3"/>
      <c r="J189" s="3"/>
      <c r="K189" s="3"/>
      <c r="L189" s="3"/>
      <c r="M189" s="3"/>
    </row>
    <row r="190" spans="1:13" x14ac:dyDescent="0.25">
      <c r="A190" s="4"/>
      <c r="B190" s="4"/>
      <c r="C190" s="4"/>
      <c r="D190" s="4"/>
      <c r="E190" s="4"/>
      <c r="F190" s="4"/>
      <c r="G190" s="4"/>
      <c r="H190" s="3"/>
      <c r="I190" s="3"/>
      <c r="J190" s="3"/>
      <c r="K190" s="3"/>
      <c r="L190" s="3"/>
      <c r="M190" s="3"/>
    </row>
    <row r="191" spans="1:13" x14ac:dyDescent="0.25">
      <c r="A191" s="4"/>
      <c r="B191" s="4"/>
      <c r="C191" s="4"/>
      <c r="D191" s="4"/>
      <c r="E191" s="4"/>
      <c r="F191" s="4"/>
      <c r="G191" s="4"/>
      <c r="H191" s="3"/>
      <c r="I191" s="3"/>
      <c r="J191" s="3"/>
      <c r="K191" s="3"/>
      <c r="L191" s="3"/>
      <c r="M191" s="3"/>
    </row>
    <row r="192" spans="1:13" x14ac:dyDescent="0.25">
      <c r="A192" s="4"/>
      <c r="B192" s="4"/>
      <c r="C192" s="4"/>
      <c r="D192" s="4"/>
      <c r="E192" s="4"/>
      <c r="F192" s="4"/>
      <c r="G192" s="4"/>
      <c r="H192" s="3"/>
      <c r="I192" s="3"/>
      <c r="J192" s="3"/>
      <c r="K192" s="3"/>
      <c r="L192" s="3"/>
      <c r="M192" s="3"/>
    </row>
    <row r="193" spans="1:13" x14ac:dyDescent="0.25">
      <c r="A193" s="4"/>
      <c r="B193" s="4"/>
      <c r="C193" s="4"/>
      <c r="D193" s="4"/>
      <c r="E193" s="4"/>
      <c r="F193" s="4"/>
      <c r="G193" s="4"/>
      <c r="H193" s="3"/>
      <c r="I193" s="3"/>
      <c r="J193" s="3"/>
      <c r="K193" s="3"/>
      <c r="L193" s="3"/>
      <c r="M193" s="3"/>
    </row>
    <row r="194" spans="1:13" x14ac:dyDescent="0.25">
      <c r="A194" s="4"/>
      <c r="B194" s="4"/>
      <c r="C194" s="4"/>
      <c r="D194" s="4"/>
      <c r="E194" s="4"/>
      <c r="F194" s="4"/>
      <c r="G194" s="4"/>
      <c r="H194" s="3"/>
      <c r="I194" s="3"/>
      <c r="J194" s="3"/>
      <c r="K194" s="3"/>
      <c r="L194" s="3"/>
      <c r="M194" s="3"/>
    </row>
    <row r="195" spans="1:13" x14ac:dyDescent="0.25">
      <c r="A195" s="4"/>
      <c r="B195" s="4"/>
      <c r="C195" s="4"/>
      <c r="D195" s="4"/>
      <c r="E195" s="4"/>
      <c r="F195" s="4"/>
      <c r="G195" s="4"/>
      <c r="H195" s="3"/>
      <c r="I195" s="3"/>
      <c r="J195" s="3"/>
      <c r="K195" s="3"/>
      <c r="L195" s="3"/>
      <c r="M195" s="3"/>
    </row>
    <row r="196" spans="1:13" x14ac:dyDescent="0.25">
      <c r="A196" s="4"/>
      <c r="B196" s="4" t="s">
        <v>189</v>
      </c>
      <c r="C196" s="4"/>
      <c r="D196" s="4"/>
      <c r="E196" s="4"/>
      <c r="F196" s="4"/>
      <c r="G196" s="4"/>
      <c r="H196" s="3"/>
      <c r="I196" s="3"/>
      <c r="J196" s="3"/>
      <c r="K196" s="3"/>
      <c r="L196" s="3"/>
      <c r="M196" s="3"/>
    </row>
    <row r="197" spans="1:13" x14ac:dyDescent="0.25">
      <c r="A197" s="4"/>
      <c r="B197" s="4" t="s">
        <v>237</v>
      </c>
      <c r="C197" s="4"/>
      <c r="D197" s="4"/>
      <c r="E197" s="4"/>
      <c r="F197" s="4"/>
      <c r="G197" s="4"/>
      <c r="H197" s="3"/>
      <c r="I197" s="3"/>
      <c r="J197" s="3"/>
      <c r="K197" s="3"/>
      <c r="L197" s="3"/>
      <c r="M197" s="3"/>
    </row>
    <row r="198" spans="1:13" x14ac:dyDescent="0.25">
      <c r="A198" s="4"/>
      <c r="B198" s="4"/>
      <c r="C198" s="4"/>
      <c r="D198" s="4"/>
      <c r="E198" s="4"/>
      <c r="F198" s="4"/>
      <c r="G198" s="4"/>
      <c r="H198" s="3"/>
      <c r="I198" s="3"/>
      <c r="J198" s="3"/>
      <c r="K198" s="3"/>
      <c r="L198" s="3"/>
      <c r="M198" s="3"/>
    </row>
    <row r="199" spans="1:13" x14ac:dyDescent="0.25">
      <c r="A199" s="4" t="s">
        <v>99</v>
      </c>
      <c r="B199" s="4"/>
      <c r="C199" s="5" t="s">
        <v>3</v>
      </c>
      <c r="D199" s="5" t="s">
        <v>3</v>
      </c>
      <c r="E199" s="5" t="s">
        <v>4</v>
      </c>
      <c r="F199" s="118" t="s">
        <v>5</v>
      </c>
      <c r="G199" s="5" t="s">
        <v>6</v>
      </c>
      <c r="H199" s="5" t="s">
        <v>4</v>
      </c>
      <c r="I199" s="5" t="s">
        <v>7</v>
      </c>
      <c r="J199" s="5" t="s">
        <v>8</v>
      </c>
      <c r="K199" s="5" t="s">
        <v>9</v>
      </c>
      <c r="L199" s="5" t="s">
        <v>507</v>
      </c>
      <c r="M199" s="91" t="s">
        <v>508</v>
      </c>
    </row>
    <row r="200" spans="1:13" x14ac:dyDescent="0.25">
      <c r="A200" s="22" t="s">
        <v>100</v>
      </c>
      <c r="B200" s="4"/>
      <c r="C200" s="5">
        <v>2011</v>
      </c>
      <c r="D200" s="5">
        <v>2012</v>
      </c>
      <c r="E200" s="6">
        <v>2013</v>
      </c>
      <c r="F200" s="120"/>
      <c r="G200" s="5"/>
      <c r="H200" s="6">
        <v>2014</v>
      </c>
      <c r="I200" s="6">
        <v>2014</v>
      </c>
      <c r="J200" s="6">
        <v>2014</v>
      </c>
      <c r="K200" s="6">
        <v>2014</v>
      </c>
      <c r="L200" s="6">
        <v>2014</v>
      </c>
      <c r="M200" s="91" t="s">
        <v>509</v>
      </c>
    </row>
    <row r="201" spans="1:13" x14ac:dyDescent="0.25">
      <c r="A201" s="4" t="s">
        <v>101</v>
      </c>
      <c r="B201" s="4"/>
      <c r="C201" s="5" t="s">
        <v>11</v>
      </c>
      <c r="D201" s="5" t="s">
        <v>11</v>
      </c>
      <c r="E201" s="6" t="s">
        <v>11</v>
      </c>
      <c r="F201" s="5" t="s">
        <v>11</v>
      </c>
      <c r="G201" s="5"/>
      <c r="H201" s="6" t="s">
        <v>11</v>
      </c>
      <c r="I201" s="6" t="s">
        <v>11</v>
      </c>
      <c r="J201" s="6" t="s">
        <v>11</v>
      </c>
      <c r="K201" s="6" t="s">
        <v>11</v>
      </c>
      <c r="L201" s="93" t="s">
        <v>11</v>
      </c>
      <c r="M201" s="3"/>
    </row>
    <row r="202" spans="1:13" x14ac:dyDescent="0.25">
      <c r="A202" s="4"/>
      <c r="B202" s="4"/>
      <c r="C202" s="4"/>
      <c r="D202" s="4"/>
      <c r="E202" s="4"/>
      <c r="F202" s="4"/>
      <c r="G202" s="4"/>
      <c r="H202" s="3"/>
      <c r="I202" s="3"/>
      <c r="J202" s="3"/>
      <c r="K202" s="3"/>
      <c r="L202" s="3"/>
      <c r="M202" s="3"/>
    </row>
    <row r="203" spans="1:13" x14ac:dyDescent="0.25">
      <c r="A203" s="4"/>
      <c r="B203" s="4" t="s">
        <v>102</v>
      </c>
      <c r="C203" s="8">
        <f>SUM(C204+C212)</f>
        <v>1717</v>
      </c>
      <c r="D203" s="9">
        <f>SUM(D204+D212)</f>
        <v>1357.62</v>
      </c>
      <c r="E203" s="8">
        <f t="shared" ref="E203" si="68">SUM(E204+E212)</f>
        <v>2915</v>
      </c>
      <c r="F203" s="9">
        <f>SUM(F204+F212)</f>
        <v>2014.3300000000002</v>
      </c>
      <c r="G203" s="10"/>
      <c r="H203" s="8">
        <f t="shared" ref="H203:K203" si="69">SUM(H204+H212)</f>
        <v>3165</v>
      </c>
      <c r="I203" s="8">
        <f t="shared" si="69"/>
        <v>3315</v>
      </c>
      <c r="J203" s="8">
        <f t="shared" si="69"/>
        <v>3315</v>
      </c>
      <c r="K203" s="8">
        <f t="shared" si="69"/>
        <v>3335</v>
      </c>
      <c r="L203" s="9">
        <f t="shared" ref="L203" si="70">SUM(L204+L212)</f>
        <v>1707.7</v>
      </c>
      <c r="M203" s="114">
        <f>L203/K203*100</f>
        <v>51.205397301349329</v>
      </c>
    </row>
    <row r="204" spans="1:13" x14ac:dyDescent="0.25">
      <c r="A204" s="4"/>
      <c r="B204" s="4" t="s">
        <v>115</v>
      </c>
      <c r="C204" s="8">
        <f>C205</f>
        <v>1702</v>
      </c>
      <c r="D204" s="9">
        <f>D205</f>
        <v>1357.62</v>
      </c>
      <c r="E204" s="8">
        <f t="shared" ref="E204" si="71">E205</f>
        <v>2915</v>
      </c>
      <c r="F204" s="9">
        <f>F205</f>
        <v>2014.3300000000002</v>
      </c>
      <c r="G204" s="10"/>
      <c r="H204" s="8">
        <f t="shared" ref="H204:L204" si="72">H205</f>
        <v>3165</v>
      </c>
      <c r="I204" s="8">
        <f t="shared" si="72"/>
        <v>3315</v>
      </c>
      <c r="J204" s="8">
        <f t="shared" si="72"/>
        <v>3315</v>
      </c>
      <c r="K204" s="8">
        <f t="shared" si="72"/>
        <v>3315</v>
      </c>
      <c r="L204" s="9">
        <f t="shared" si="72"/>
        <v>1690.7</v>
      </c>
      <c r="M204" s="114">
        <f t="shared" ref="M204:M210" si="73">L204/K204*100</f>
        <v>51.001508295625939</v>
      </c>
    </row>
    <row r="205" spans="1:13" x14ac:dyDescent="0.25">
      <c r="A205" s="4"/>
      <c r="B205" s="4" t="s">
        <v>207</v>
      </c>
      <c r="C205" s="8">
        <f>SUM(C206:C210)</f>
        <v>1702</v>
      </c>
      <c r="D205" s="9">
        <f>SUM(D206:D210)</f>
        <v>1357.62</v>
      </c>
      <c r="E205" s="8">
        <f t="shared" ref="E205" si="74">SUM(E206:E210)</f>
        <v>2915</v>
      </c>
      <c r="F205" s="9">
        <f>SUM(F206:F210)</f>
        <v>2014.3300000000002</v>
      </c>
      <c r="G205" s="10"/>
      <c r="H205" s="8">
        <f t="shared" ref="H205:K205" si="75">SUM(H206:H210)</f>
        <v>3165</v>
      </c>
      <c r="I205" s="8">
        <f t="shared" si="75"/>
        <v>3315</v>
      </c>
      <c r="J205" s="8">
        <f t="shared" si="75"/>
        <v>3315</v>
      </c>
      <c r="K205" s="8">
        <f t="shared" si="75"/>
        <v>3315</v>
      </c>
      <c r="L205" s="9">
        <f t="shared" ref="L205" si="76">SUM(L206:L210)</f>
        <v>1690.7</v>
      </c>
      <c r="M205" s="114">
        <f t="shared" si="73"/>
        <v>51.001508295625939</v>
      </c>
    </row>
    <row r="206" spans="1:13" x14ac:dyDescent="0.25">
      <c r="A206" s="4"/>
      <c r="B206" s="4" t="s">
        <v>208</v>
      </c>
      <c r="C206" s="8">
        <v>1107</v>
      </c>
      <c r="D206" s="9">
        <v>928.08</v>
      </c>
      <c r="E206" s="8">
        <v>1500</v>
      </c>
      <c r="F206" s="9">
        <v>927.73</v>
      </c>
      <c r="G206" s="10"/>
      <c r="H206" s="8">
        <v>1500</v>
      </c>
      <c r="I206" s="8">
        <v>1500</v>
      </c>
      <c r="J206" s="8">
        <v>1500</v>
      </c>
      <c r="K206" s="8">
        <v>1500</v>
      </c>
      <c r="L206" s="9">
        <v>778.15</v>
      </c>
      <c r="M206" s="114">
        <f t="shared" si="73"/>
        <v>51.876666666666658</v>
      </c>
    </row>
    <row r="207" spans="1:13" x14ac:dyDescent="0.25">
      <c r="A207" s="4"/>
      <c r="B207" s="4" t="s">
        <v>238</v>
      </c>
      <c r="C207" s="8">
        <v>586</v>
      </c>
      <c r="D207" s="9">
        <v>161.5</v>
      </c>
      <c r="E207" s="8">
        <v>710</v>
      </c>
      <c r="F207" s="9">
        <v>869.92</v>
      </c>
      <c r="G207" s="10"/>
      <c r="H207" s="8">
        <v>960</v>
      </c>
      <c r="I207" s="8">
        <v>960</v>
      </c>
      <c r="J207" s="8">
        <v>960</v>
      </c>
      <c r="K207" s="8">
        <v>960</v>
      </c>
      <c r="L207" s="9">
        <v>510.73</v>
      </c>
      <c r="M207" s="114">
        <f t="shared" si="73"/>
        <v>53.201041666666669</v>
      </c>
    </row>
    <row r="208" spans="1:13" x14ac:dyDescent="0.25">
      <c r="A208" s="4"/>
      <c r="B208" s="4" t="s">
        <v>239</v>
      </c>
      <c r="C208" s="8">
        <v>0</v>
      </c>
      <c r="D208" s="9">
        <v>263.54000000000002</v>
      </c>
      <c r="E208" s="8">
        <v>660</v>
      </c>
      <c r="F208" s="9">
        <v>183.38</v>
      </c>
      <c r="G208" s="10"/>
      <c r="H208" s="8">
        <v>660</v>
      </c>
      <c r="I208" s="8">
        <v>810</v>
      </c>
      <c r="J208" s="8">
        <v>810</v>
      </c>
      <c r="K208" s="8">
        <v>810</v>
      </c>
      <c r="L208" s="9">
        <v>378.97</v>
      </c>
      <c r="M208" s="114">
        <f t="shared" si="73"/>
        <v>46.78641975308642</v>
      </c>
    </row>
    <row r="209" spans="1:13" x14ac:dyDescent="0.25">
      <c r="A209" s="4"/>
      <c r="B209" s="4" t="s">
        <v>240</v>
      </c>
      <c r="C209" s="8">
        <v>9</v>
      </c>
      <c r="D209" s="9">
        <v>4.5</v>
      </c>
      <c r="E209" s="8">
        <v>15</v>
      </c>
      <c r="F209" s="9">
        <v>3.3</v>
      </c>
      <c r="G209" s="10"/>
      <c r="H209" s="8">
        <v>15</v>
      </c>
      <c r="I209" s="8">
        <v>15</v>
      </c>
      <c r="J209" s="8">
        <v>15</v>
      </c>
      <c r="K209" s="8">
        <v>15</v>
      </c>
      <c r="L209" s="9">
        <v>3.6</v>
      </c>
      <c r="M209" s="114">
        <f t="shared" si="73"/>
        <v>24.000000000000004</v>
      </c>
    </row>
    <row r="210" spans="1:13" x14ac:dyDescent="0.25">
      <c r="A210" s="4"/>
      <c r="B210" s="4" t="s">
        <v>241</v>
      </c>
      <c r="C210" s="8">
        <v>0</v>
      </c>
      <c r="D210" s="9">
        <v>0</v>
      </c>
      <c r="E210" s="8">
        <v>30</v>
      </c>
      <c r="F210" s="9">
        <v>30</v>
      </c>
      <c r="G210" s="10"/>
      <c r="H210" s="8">
        <v>30</v>
      </c>
      <c r="I210" s="8">
        <v>30</v>
      </c>
      <c r="J210" s="8">
        <v>30</v>
      </c>
      <c r="K210" s="8">
        <v>30</v>
      </c>
      <c r="L210" s="9">
        <v>19.25</v>
      </c>
      <c r="M210" s="114">
        <f t="shared" si="73"/>
        <v>64.166666666666671</v>
      </c>
    </row>
    <row r="211" spans="1:13" x14ac:dyDescent="0.25">
      <c r="A211" s="3"/>
      <c r="B211" s="3"/>
      <c r="C211" s="3"/>
      <c r="D211" s="32"/>
      <c r="E211" s="3"/>
      <c r="F211" s="32"/>
      <c r="G211" s="3"/>
      <c r="H211" s="3"/>
      <c r="I211" s="3"/>
      <c r="J211" s="3"/>
      <c r="K211" s="3"/>
      <c r="L211" s="32"/>
      <c r="M211" s="115"/>
    </row>
    <row r="212" spans="1:13" x14ac:dyDescent="0.25">
      <c r="A212" s="3"/>
      <c r="B212" s="4" t="s">
        <v>242</v>
      </c>
      <c r="C212" s="7">
        <f>SUM(C213:C213)</f>
        <v>15</v>
      </c>
      <c r="D212" s="9">
        <f>SUM(D213:D213)</f>
        <v>0</v>
      </c>
      <c r="E212" s="7">
        <f t="shared" ref="E212" si="77">SUM(E213:E213)</f>
        <v>0</v>
      </c>
      <c r="F212" s="9">
        <f>SUM(F213:F213)</f>
        <v>0</v>
      </c>
      <c r="G212" s="10"/>
      <c r="H212" s="7">
        <f t="shared" ref="H212:L212" si="78">SUM(H213:H213)</f>
        <v>0</v>
      </c>
      <c r="I212" s="7">
        <f t="shared" si="78"/>
        <v>0</v>
      </c>
      <c r="J212" s="7">
        <f t="shared" si="78"/>
        <v>0</v>
      </c>
      <c r="K212" s="7">
        <f t="shared" si="78"/>
        <v>20</v>
      </c>
      <c r="L212" s="9">
        <f t="shared" si="78"/>
        <v>17</v>
      </c>
      <c r="M212" s="114">
        <f>L212/K212*100</f>
        <v>85</v>
      </c>
    </row>
    <row r="213" spans="1:13" x14ac:dyDescent="0.25">
      <c r="A213" s="3"/>
      <c r="B213" s="4" t="s">
        <v>243</v>
      </c>
      <c r="C213" s="7">
        <v>15</v>
      </c>
      <c r="D213" s="9">
        <v>0</v>
      </c>
      <c r="E213" s="7">
        <v>0</v>
      </c>
      <c r="F213" s="9">
        <v>0</v>
      </c>
      <c r="G213" s="10"/>
      <c r="H213" s="7">
        <v>0</v>
      </c>
      <c r="I213" s="7">
        <v>0</v>
      </c>
      <c r="J213" s="7">
        <v>0</v>
      </c>
      <c r="K213" s="35">
        <v>20</v>
      </c>
      <c r="L213" s="31">
        <v>17</v>
      </c>
      <c r="M213" s="114">
        <f>L213/K213*100</f>
        <v>85</v>
      </c>
    </row>
  </sheetData>
  <sheetProtection password="C7EA" sheet="1" objects="1" scenarios="1"/>
  <mergeCells count="6">
    <mergeCell ref="F199:F200"/>
    <mergeCell ref="F1:F2"/>
    <mergeCell ref="F10:F11"/>
    <mergeCell ref="F82:F83"/>
    <mergeCell ref="F122:F123"/>
    <mergeCell ref="F160:F161"/>
  </mergeCells>
  <pageMargins left="0.7" right="0.7" top="0.75" bottom="0.75" header="0.3" footer="0.3"/>
  <pageSetup paperSize="9" scale="84" fitToHeight="0" orientation="landscape" verticalDpi="0" r:id="rId1"/>
  <headerFooter>
    <oddFooter>&amp;CStrana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view="pageLayout" zoomScaleNormal="100" zoomScaleSheetLayoutView="100" workbookViewId="0">
      <selection activeCell="A427" sqref="A427:XFD427"/>
    </sheetView>
  </sheetViews>
  <sheetFormatPr defaultRowHeight="15" x14ac:dyDescent="0.25"/>
  <cols>
    <col min="1" max="1" width="6.140625" customWidth="1"/>
    <col min="2" max="2" width="43.7109375" customWidth="1"/>
    <col min="3" max="3" width="8.42578125" customWidth="1"/>
    <col min="4" max="4" width="9.7109375" customWidth="1"/>
    <col min="5" max="5" width="8.7109375" customWidth="1"/>
    <col min="7" max="7" width="6.7109375" customWidth="1"/>
    <col min="8" max="8" width="8.140625" customWidth="1"/>
    <col min="9" max="9" width="8.28515625" customWidth="1"/>
    <col min="11" max="11" width="8.5703125" customWidth="1"/>
    <col min="13" max="13" width="8.42578125" customWidth="1"/>
    <col min="249" max="249" width="50" customWidth="1"/>
    <col min="505" max="505" width="50" customWidth="1"/>
    <col min="761" max="761" width="50" customWidth="1"/>
    <col min="1017" max="1017" width="50" customWidth="1"/>
    <col min="1273" max="1273" width="50" customWidth="1"/>
    <col min="1529" max="1529" width="50" customWidth="1"/>
    <col min="1785" max="1785" width="50" customWidth="1"/>
    <col min="2041" max="2041" width="50" customWidth="1"/>
    <col min="2297" max="2297" width="50" customWidth="1"/>
    <col min="2553" max="2553" width="50" customWidth="1"/>
    <col min="2809" max="2809" width="50" customWidth="1"/>
    <col min="3065" max="3065" width="50" customWidth="1"/>
    <col min="3321" max="3321" width="50" customWidth="1"/>
    <col min="3577" max="3577" width="50" customWidth="1"/>
    <col min="3833" max="3833" width="50" customWidth="1"/>
    <col min="4089" max="4089" width="50" customWidth="1"/>
    <col min="4345" max="4345" width="50" customWidth="1"/>
    <col min="4601" max="4601" width="50" customWidth="1"/>
    <col min="4857" max="4857" width="50" customWidth="1"/>
    <col min="5113" max="5113" width="50" customWidth="1"/>
    <col min="5369" max="5369" width="50" customWidth="1"/>
    <col min="5625" max="5625" width="50" customWidth="1"/>
    <col min="5881" max="5881" width="50" customWidth="1"/>
    <col min="6137" max="6137" width="50" customWidth="1"/>
    <col min="6393" max="6393" width="50" customWidth="1"/>
    <col min="6649" max="6649" width="50" customWidth="1"/>
    <col min="6905" max="6905" width="50" customWidth="1"/>
    <col min="7161" max="7161" width="50" customWidth="1"/>
    <col min="7417" max="7417" width="50" customWidth="1"/>
    <col min="7673" max="7673" width="50" customWidth="1"/>
    <col min="7929" max="7929" width="50" customWidth="1"/>
    <col min="8185" max="8185" width="50" customWidth="1"/>
    <col min="8441" max="8441" width="50" customWidth="1"/>
    <col min="8697" max="8697" width="50" customWidth="1"/>
    <col min="8953" max="8953" width="50" customWidth="1"/>
    <col min="9209" max="9209" width="50" customWidth="1"/>
    <col min="9465" max="9465" width="50" customWidth="1"/>
    <col min="9721" max="9721" width="50" customWidth="1"/>
    <col min="9977" max="9977" width="50" customWidth="1"/>
    <col min="10233" max="10233" width="50" customWidth="1"/>
    <col min="10489" max="10489" width="50" customWidth="1"/>
    <col min="10745" max="10745" width="50" customWidth="1"/>
    <col min="11001" max="11001" width="50" customWidth="1"/>
    <col min="11257" max="11257" width="50" customWidth="1"/>
    <col min="11513" max="11513" width="50" customWidth="1"/>
    <col min="11769" max="11769" width="50" customWidth="1"/>
    <col min="12025" max="12025" width="50" customWidth="1"/>
    <col min="12281" max="12281" width="50" customWidth="1"/>
    <col min="12537" max="12537" width="50" customWidth="1"/>
    <col min="12793" max="12793" width="50" customWidth="1"/>
    <col min="13049" max="13049" width="50" customWidth="1"/>
    <col min="13305" max="13305" width="50" customWidth="1"/>
    <col min="13561" max="13561" width="50" customWidth="1"/>
    <col min="13817" max="13817" width="50" customWidth="1"/>
    <col min="14073" max="14073" width="50" customWidth="1"/>
    <col min="14329" max="14329" width="50" customWidth="1"/>
    <col min="14585" max="14585" width="50" customWidth="1"/>
    <col min="14841" max="14841" width="50" customWidth="1"/>
    <col min="15097" max="15097" width="50" customWidth="1"/>
    <col min="15353" max="15353" width="50" customWidth="1"/>
    <col min="15609" max="15609" width="50" customWidth="1"/>
    <col min="15865" max="15865" width="50" customWidth="1"/>
    <col min="16121" max="16121" width="50" customWidth="1"/>
  </cols>
  <sheetData>
    <row r="1" spans="1:13" x14ac:dyDescent="0.25">
      <c r="A1" s="3"/>
      <c r="B1" s="1" t="s">
        <v>244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SUM(C14+C86+C125+C203+C280+C320+C399+C438)</f>
        <v>78121</v>
      </c>
      <c r="D4" s="20">
        <f>SUM(D14+D86+D125+D203+D280+D320+D399+D438)</f>
        <v>75041.75</v>
      </c>
      <c r="E4" s="19">
        <f>SUM(E14+E86+E125+E203+E280+E320+E399+E438)</f>
        <v>86247</v>
      </c>
      <c r="F4" s="20">
        <f>SUM(F14+F86+F125+F203+F280+F320+F399+F438)</f>
        <v>76059.75</v>
      </c>
      <c r="G4" s="19"/>
      <c r="H4" s="19">
        <f>SUM(H14+H86+H125+H203+H280+H320+H399+H438)</f>
        <v>85483</v>
      </c>
      <c r="I4" s="19">
        <f>SUM(I14+I86+I125+I203+I280+I320+I399+I438)</f>
        <v>87152</v>
      </c>
      <c r="J4" s="19">
        <f>SUM(J14+J86+J125+J203+J280+J320+J399+J438)</f>
        <v>87152</v>
      </c>
      <c r="K4" s="19">
        <f>SUM(K14+K86+K125+K203+K280+K320+K399+K438)</f>
        <v>87190</v>
      </c>
      <c r="L4" s="20">
        <f>SUM(L14+L86+L125+L203+L280+L320+L399+L438)</f>
        <v>77091.06</v>
      </c>
      <c r="M4" s="112">
        <f>L4/K4*100</f>
        <v>88.417318499827957</v>
      </c>
    </row>
    <row r="5" spans="1:13" x14ac:dyDescent="0.25">
      <c r="A5" s="3"/>
      <c r="B5" s="1" t="s">
        <v>245</v>
      </c>
      <c r="C5" s="1">
        <v>0</v>
      </c>
      <c r="D5" s="20">
        <v>0</v>
      </c>
      <c r="E5" s="1">
        <v>0</v>
      </c>
      <c r="F5" s="20">
        <v>0</v>
      </c>
      <c r="G5" s="1"/>
      <c r="H5" s="1">
        <v>0</v>
      </c>
      <c r="I5" s="1">
        <v>0</v>
      </c>
      <c r="J5" s="1">
        <v>0</v>
      </c>
      <c r="K5" s="1">
        <v>0</v>
      </c>
      <c r="L5" s="20">
        <v>0</v>
      </c>
      <c r="M5" s="3" t="s">
        <v>517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244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246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99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191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247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>C15+C22+C33+C55</f>
        <v>24787</v>
      </c>
      <c r="D14" s="9">
        <f>D15+D22+D33+D55</f>
        <v>23591.13</v>
      </c>
      <c r="E14" s="8">
        <f t="shared" ref="E14" si="0">E15+E22+E33+E55</f>
        <v>25435</v>
      </c>
      <c r="F14" s="9">
        <f>F15+F22+F33+F55</f>
        <v>23483.19</v>
      </c>
      <c r="G14" s="8"/>
      <c r="H14" s="8">
        <f t="shared" ref="H14:K14" si="1">H15+H22+H33+H55</f>
        <v>26847</v>
      </c>
      <c r="I14" s="8">
        <f t="shared" si="1"/>
        <v>26859</v>
      </c>
      <c r="J14" s="8">
        <f t="shared" si="1"/>
        <v>26859</v>
      </c>
      <c r="K14" s="8">
        <f t="shared" si="1"/>
        <v>26859</v>
      </c>
      <c r="L14" s="9">
        <f t="shared" ref="L14" si="2">L15+L22+L33+L55</f>
        <v>25044.36</v>
      </c>
      <c r="M14" s="114">
        <f>L14/K14*100</f>
        <v>93.243828884172913</v>
      </c>
    </row>
    <row r="15" spans="1:13" x14ac:dyDescent="0.25">
      <c r="A15" s="4"/>
      <c r="B15" s="4" t="s">
        <v>103</v>
      </c>
      <c r="C15" s="8">
        <f>SUM(C16+C17+C20)</f>
        <v>15066</v>
      </c>
      <c r="D15" s="9">
        <f>SUM(D16+D17+D20)</f>
        <v>15012.82</v>
      </c>
      <c r="E15" s="8">
        <f t="shared" ref="E15" si="3">SUM(E16+E17+E20)</f>
        <v>15230</v>
      </c>
      <c r="F15" s="9">
        <f>SUM(F16+F17+F20)</f>
        <v>15065.09</v>
      </c>
      <c r="G15" s="8"/>
      <c r="H15" s="8">
        <f t="shared" ref="H15:K15" si="4">SUM(H16+H17+H20)</f>
        <v>15530</v>
      </c>
      <c r="I15" s="8">
        <f t="shared" si="4"/>
        <v>15530</v>
      </c>
      <c r="J15" s="8">
        <f t="shared" si="4"/>
        <v>15530</v>
      </c>
      <c r="K15" s="8">
        <f t="shared" si="4"/>
        <v>15530</v>
      </c>
      <c r="L15" s="9">
        <f t="shared" ref="L15" si="5">SUM(L16+L17+L20)</f>
        <v>15502.18</v>
      </c>
      <c r="M15" s="114">
        <f t="shared" ref="M15:M20" si="6">L15/K15*100</f>
        <v>99.820862846104319</v>
      </c>
    </row>
    <row r="16" spans="1:13" x14ac:dyDescent="0.25">
      <c r="A16" s="4"/>
      <c r="B16" s="4" t="s">
        <v>104</v>
      </c>
      <c r="C16" s="8">
        <v>10406</v>
      </c>
      <c r="D16" s="9">
        <v>10626.35</v>
      </c>
      <c r="E16" s="8">
        <v>10600</v>
      </c>
      <c r="F16" s="9">
        <v>10637.58</v>
      </c>
      <c r="G16" s="8"/>
      <c r="H16" s="8">
        <v>10700</v>
      </c>
      <c r="I16" s="8">
        <v>10700</v>
      </c>
      <c r="J16" s="8">
        <v>10700</v>
      </c>
      <c r="K16" s="8">
        <v>10700</v>
      </c>
      <c r="L16" s="9">
        <v>10963.4</v>
      </c>
      <c r="M16" s="114">
        <f t="shared" si="6"/>
        <v>102.46168224299066</v>
      </c>
    </row>
    <row r="17" spans="1:13" x14ac:dyDescent="0.25">
      <c r="A17" s="4"/>
      <c r="B17" s="4" t="s">
        <v>128</v>
      </c>
      <c r="C17" s="8">
        <f>SUM(C18:C19)</f>
        <v>3970</v>
      </c>
      <c r="D17" s="9">
        <f>SUM(D18:D19)</f>
        <v>3991.4700000000003</v>
      </c>
      <c r="E17" s="8">
        <f t="shared" ref="E17" si="7">SUM(E18:E19)</f>
        <v>4200</v>
      </c>
      <c r="F17" s="9">
        <f>SUM(F18:F19)</f>
        <v>3895.01</v>
      </c>
      <c r="G17" s="8"/>
      <c r="H17" s="8">
        <f t="shared" ref="H17:K17" si="8">SUM(H18:H19)</f>
        <v>4230</v>
      </c>
      <c r="I17" s="8">
        <f t="shared" si="8"/>
        <v>4230</v>
      </c>
      <c r="J17" s="8">
        <f t="shared" si="8"/>
        <v>4230</v>
      </c>
      <c r="K17" s="8">
        <f t="shared" si="8"/>
        <v>4230</v>
      </c>
      <c r="L17" s="9">
        <f t="shared" ref="L17" si="9">SUM(L18:L19)</f>
        <v>3938.78</v>
      </c>
      <c r="M17" s="114">
        <f t="shared" si="6"/>
        <v>93.115366430260053</v>
      </c>
    </row>
    <row r="18" spans="1:13" x14ac:dyDescent="0.25">
      <c r="A18" s="4"/>
      <c r="B18" s="4" t="s">
        <v>248</v>
      </c>
      <c r="C18" s="8">
        <v>3970</v>
      </c>
      <c r="D18" s="9">
        <v>3978.84</v>
      </c>
      <c r="E18" s="8">
        <v>4050</v>
      </c>
      <c r="F18" s="9">
        <v>3864.51</v>
      </c>
      <c r="G18" s="8"/>
      <c r="H18" s="8">
        <v>4070</v>
      </c>
      <c r="I18" s="8">
        <v>4070</v>
      </c>
      <c r="J18" s="8">
        <v>4070</v>
      </c>
      <c r="K18" s="8">
        <v>4070</v>
      </c>
      <c r="L18" s="9">
        <v>3869.8</v>
      </c>
      <c r="M18" s="114">
        <f t="shared" si="6"/>
        <v>95.081081081081081</v>
      </c>
    </row>
    <row r="19" spans="1:13" x14ac:dyDescent="0.25">
      <c r="A19" s="4"/>
      <c r="B19" s="4" t="s">
        <v>130</v>
      </c>
      <c r="C19" s="8">
        <v>0</v>
      </c>
      <c r="D19" s="9">
        <v>12.63</v>
      </c>
      <c r="E19" s="8">
        <v>150</v>
      </c>
      <c r="F19" s="9">
        <v>30.5</v>
      </c>
      <c r="G19" s="8"/>
      <c r="H19" s="8">
        <v>160</v>
      </c>
      <c r="I19" s="8">
        <v>160</v>
      </c>
      <c r="J19" s="8">
        <v>160</v>
      </c>
      <c r="K19" s="8">
        <v>160</v>
      </c>
      <c r="L19" s="9">
        <v>68.98</v>
      </c>
      <c r="M19" s="114">
        <f t="shared" si="6"/>
        <v>43.112500000000004</v>
      </c>
    </row>
    <row r="20" spans="1:13" x14ac:dyDescent="0.25">
      <c r="A20" s="4"/>
      <c r="B20" s="4" t="s">
        <v>131</v>
      </c>
      <c r="C20" s="8">
        <v>690</v>
      </c>
      <c r="D20" s="9">
        <v>395</v>
      </c>
      <c r="E20" s="8">
        <v>430</v>
      </c>
      <c r="F20" s="9">
        <v>532.5</v>
      </c>
      <c r="G20" s="8"/>
      <c r="H20" s="8">
        <v>600</v>
      </c>
      <c r="I20" s="8">
        <v>600</v>
      </c>
      <c r="J20" s="8">
        <v>600</v>
      </c>
      <c r="K20" s="8">
        <v>600</v>
      </c>
      <c r="L20" s="9">
        <v>600</v>
      </c>
      <c r="M20" s="114">
        <f t="shared" si="6"/>
        <v>100</v>
      </c>
    </row>
    <row r="21" spans="1:13" x14ac:dyDescent="0.25">
      <c r="A21" s="4"/>
      <c r="B21" s="4"/>
      <c r="C21" s="8"/>
      <c r="D21" s="9"/>
      <c r="E21" s="8"/>
      <c r="F21" s="9"/>
      <c r="G21" s="8"/>
      <c r="H21" s="8"/>
      <c r="I21" s="8"/>
      <c r="J21" s="8"/>
      <c r="K21" s="8"/>
      <c r="L21" s="8"/>
      <c r="M21" s="115"/>
    </row>
    <row r="22" spans="1:13" x14ac:dyDescent="0.25">
      <c r="A22" s="4"/>
      <c r="B22" s="4" t="s">
        <v>105</v>
      </c>
      <c r="C22" s="8">
        <f>SUM(C23+C24+C31)</f>
        <v>5786</v>
      </c>
      <c r="D22" s="9">
        <f>SUM(D23+D24+D31)</f>
        <v>5868.81</v>
      </c>
      <c r="E22" s="8">
        <f t="shared" ref="E22" si="10">SUM(E23+E24+E31)</f>
        <v>5825</v>
      </c>
      <c r="F22" s="9">
        <f>SUM(F23+F24+F31)</f>
        <v>5801.33</v>
      </c>
      <c r="G22" s="8"/>
      <c r="H22" s="8">
        <f t="shared" ref="H22:K22" si="11">SUM(H23+H24+H31)</f>
        <v>5940</v>
      </c>
      <c r="I22" s="8">
        <f t="shared" si="11"/>
        <v>5940</v>
      </c>
      <c r="J22" s="8">
        <f t="shared" si="11"/>
        <v>5940</v>
      </c>
      <c r="K22" s="8">
        <f t="shared" si="11"/>
        <v>5940</v>
      </c>
      <c r="L22" s="9">
        <f t="shared" ref="L22" si="12">SUM(L23+L24+L31)</f>
        <v>5857.02</v>
      </c>
      <c r="M22" s="114">
        <f>L22/K22*100</f>
        <v>98.603030303030309</v>
      </c>
    </row>
    <row r="23" spans="1:13" x14ac:dyDescent="0.25">
      <c r="A23" s="4"/>
      <c r="B23" s="4" t="s">
        <v>106</v>
      </c>
      <c r="C23" s="8">
        <v>1558</v>
      </c>
      <c r="D23" s="9">
        <v>1582.54</v>
      </c>
      <c r="E23" s="8">
        <v>1569</v>
      </c>
      <c r="F23" s="9">
        <v>1552.17</v>
      </c>
      <c r="G23" s="8"/>
      <c r="H23" s="8">
        <v>1600</v>
      </c>
      <c r="I23" s="8">
        <v>1600</v>
      </c>
      <c r="J23" s="8">
        <v>1600</v>
      </c>
      <c r="K23" s="8">
        <v>1600</v>
      </c>
      <c r="L23" s="9">
        <v>1604</v>
      </c>
      <c r="M23" s="114">
        <f t="shared" ref="M23:M31" si="13">L23/K23*100</f>
        <v>100.25</v>
      </c>
    </row>
    <row r="24" spans="1:13" x14ac:dyDescent="0.25">
      <c r="A24" s="4"/>
      <c r="B24" s="4" t="s">
        <v>107</v>
      </c>
      <c r="C24" s="8">
        <f>SUM(C25:C30)</f>
        <v>3776</v>
      </c>
      <c r="D24" s="9">
        <f>SUM(D25:D30)</f>
        <v>3835.71</v>
      </c>
      <c r="E24" s="8">
        <f t="shared" ref="E24" si="14">SUM(E25:E30)</f>
        <v>3799</v>
      </c>
      <c r="F24" s="9">
        <f>SUM(F25:F30)</f>
        <v>3792.1400000000003</v>
      </c>
      <c r="G24" s="8"/>
      <c r="H24" s="8">
        <f t="shared" ref="H24:K24" si="15">SUM(H25:H30)</f>
        <v>3874</v>
      </c>
      <c r="I24" s="8">
        <f t="shared" si="15"/>
        <v>3874</v>
      </c>
      <c r="J24" s="8">
        <f t="shared" si="15"/>
        <v>3874</v>
      </c>
      <c r="K24" s="8">
        <f t="shared" si="15"/>
        <v>3874</v>
      </c>
      <c r="L24" s="9">
        <f t="shared" ref="L24" si="16">SUM(L25:L30)</f>
        <v>3912.09</v>
      </c>
      <c r="M24" s="114">
        <f t="shared" si="13"/>
        <v>100.98322147651007</v>
      </c>
    </row>
    <row r="25" spans="1:13" x14ac:dyDescent="0.25">
      <c r="A25" s="4"/>
      <c r="B25" s="4" t="s">
        <v>108</v>
      </c>
      <c r="C25" s="8">
        <v>212</v>
      </c>
      <c r="D25" s="9">
        <v>215.14</v>
      </c>
      <c r="E25" s="8">
        <v>213</v>
      </c>
      <c r="F25" s="9">
        <v>213.38</v>
      </c>
      <c r="G25" s="8"/>
      <c r="H25" s="8">
        <v>217</v>
      </c>
      <c r="I25" s="8">
        <v>217</v>
      </c>
      <c r="J25" s="8">
        <v>217</v>
      </c>
      <c r="K25" s="8">
        <v>217</v>
      </c>
      <c r="L25" s="9">
        <v>219.46</v>
      </c>
      <c r="M25" s="114">
        <f t="shared" si="13"/>
        <v>101.13364055299539</v>
      </c>
    </row>
    <row r="26" spans="1:13" x14ac:dyDescent="0.25">
      <c r="A26" s="4"/>
      <c r="B26" s="4" t="s">
        <v>109</v>
      </c>
      <c r="C26" s="8">
        <v>2119</v>
      </c>
      <c r="D26" s="9">
        <v>2152.5300000000002</v>
      </c>
      <c r="E26" s="8">
        <v>2132</v>
      </c>
      <c r="F26" s="9">
        <v>2125.91</v>
      </c>
      <c r="G26" s="8"/>
      <c r="H26" s="8">
        <v>2174</v>
      </c>
      <c r="I26" s="8">
        <v>2174</v>
      </c>
      <c r="J26" s="8">
        <v>2174</v>
      </c>
      <c r="K26" s="8">
        <v>2174</v>
      </c>
      <c r="L26" s="9">
        <v>2195.3200000000002</v>
      </c>
      <c r="M26" s="114">
        <f t="shared" si="13"/>
        <v>100.98068077276909</v>
      </c>
    </row>
    <row r="27" spans="1:13" x14ac:dyDescent="0.25">
      <c r="A27" s="4"/>
      <c r="B27" s="4" t="s">
        <v>110</v>
      </c>
      <c r="C27" s="8">
        <v>121</v>
      </c>
      <c r="D27" s="9">
        <v>122.9</v>
      </c>
      <c r="E27" s="8">
        <v>122</v>
      </c>
      <c r="F27" s="9">
        <v>121.41</v>
      </c>
      <c r="G27" s="8"/>
      <c r="H27" s="8">
        <v>124</v>
      </c>
      <c r="I27" s="8">
        <v>124</v>
      </c>
      <c r="J27" s="8">
        <v>124</v>
      </c>
      <c r="K27" s="8">
        <v>124</v>
      </c>
      <c r="L27" s="9">
        <v>125.37</v>
      </c>
      <c r="M27" s="114">
        <f t="shared" si="13"/>
        <v>101.10483870967741</v>
      </c>
    </row>
    <row r="28" spans="1:13" x14ac:dyDescent="0.25">
      <c r="A28" s="4"/>
      <c r="B28" s="4" t="s">
        <v>111</v>
      </c>
      <c r="C28" s="8">
        <v>454</v>
      </c>
      <c r="D28" s="9">
        <v>461.21</v>
      </c>
      <c r="E28" s="8">
        <v>457</v>
      </c>
      <c r="F28" s="9">
        <v>455.51</v>
      </c>
      <c r="G28" s="8"/>
      <c r="H28" s="8">
        <v>466</v>
      </c>
      <c r="I28" s="8">
        <v>466</v>
      </c>
      <c r="J28" s="8">
        <v>466</v>
      </c>
      <c r="K28" s="8">
        <v>466</v>
      </c>
      <c r="L28" s="9">
        <v>470.39</v>
      </c>
      <c r="M28" s="114">
        <f t="shared" si="13"/>
        <v>100.9420600858369</v>
      </c>
    </row>
    <row r="29" spans="1:13" x14ac:dyDescent="0.25">
      <c r="A29" s="4"/>
      <c r="B29" s="4" t="s">
        <v>112</v>
      </c>
      <c r="C29" s="8">
        <v>151</v>
      </c>
      <c r="D29" s="9">
        <v>153.69999999999999</v>
      </c>
      <c r="E29" s="8">
        <v>152</v>
      </c>
      <c r="F29" s="9">
        <v>152.41999999999999</v>
      </c>
      <c r="G29" s="8"/>
      <c r="H29" s="8">
        <v>155</v>
      </c>
      <c r="I29" s="8">
        <v>155</v>
      </c>
      <c r="J29" s="8">
        <v>155</v>
      </c>
      <c r="K29" s="8">
        <v>155</v>
      </c>
      <c r="L29" s="9">
        <v>156.76</v>
      </c>
      <c r="M29" s="114">
        <f t="shared" si="13"/>
        <v>101.13548387096773</v>
      </c>
    </row>
    <row r="30" spans="1:13" x14ac:dyDescent="0.25">
      <c r="A30" s="4"/>
      <c r="B30" s="4" t="s">
        <v>113</v>
      </c>
      <c r="C30" s="8">
        <v>719</v>
      </c>
      <c r="D30" s="9">
        <v>730.23</v>
      </c>
      <c r="E30" s="8">
        <v>723</v>
      </c>
      <c r="F30" s="9">
        <v>723.51</v>
      </c>
      <c r="G30" s="8"/>
      <c r="H30" s="8">
        <v>738</v>
      </c>
      <c r="I30" s="8">
        <v>738</v>
      </c>
      <c r="J30" s="8">
        <v>738</v>
      </c>
      <c r="K30" s="8">
        <v>738</v>
      </c>
      <c r="L30" s="9">
        <v>744.79</v>
      </c>
      <c r="M30" s="114">
        <f t="shared" si="13"/>
        <v>100.920054200542</v>
      </c>
    </row>
    <row r="31" spans="1:13" x14ac:dyDescent="0.25">
      <c r="A31" s="4"/>
      <c r="B31" s="4" t="s">
        <v>114</v>
      </c>
      <c r="C31" s="8">
        <v>452</v>
      </c>
      <c r="D31" s="9">
        <v>450.56</v>
      </c>
      <c r="E31" s="8">
        <v>457</v>
      </c>
      <c r="F31" s="9">
        <v>457.02</v>
      </c>
      <c r="G31" s="8"/>
      <c r="H31" s="8">
        <v>466</v>
      </c>
      <c r="I31" s="8">
        <v>466</v>
      </c>
      <c r="J31" s="8">
        <v>466</v>
      </c>
      <c r="K31" s="8">
        <v>466</v>
      </c>
      <c r="L31" s="9">
        <v>340.93</v>
      </c>
      <c r="M31" s="114">
        <f t="shared" si="13"/>
        <v>73.16094420600858</v>
      </c>
    </row>
    <row r="32" spans="1:13" x14ac:dyDescent="0.25">
      <c r="A32" s="4"/>
      <c r="B32" s="4"/>
      <c r="C32" s="8"/>
      <c r="D32" s="9"/>
      <c r="E32" s="8"/>
      <c r="F32" s="9"/>
      <c r="G32" s="8"/>
      <c r="H32" s="3"/>
      <c r="I32" s="3"/>
      <c r="J32" s="3"/>
      <c r="K32" s="3"/>
      <c r="L32" s="3"/>
      <c r="M32" s="115"/>
    </row>
    <row r="33" spans="1:13" x14ac:dyDescent="0.25">
      <c r="A33" s="4"/>
      <c r="B33" s="4" t="s">
        <v>115</v>
      </c>
      <c r="C33" s="8">
        <f>C34+C36+C40+C44+C47</f>
        <v>3935</v>
      </c>
      <c r="D33" s="9">
        <f>D34+D36+D40+D44+D47</f>
        <v>2709.5</v>
      </c>
      <c r="E33" s="8">
        <f t="shared" ref="E33" si="17">E34+E36+E40+E44+E47</f>
        <v>4080</v>
      </c>
      <c r="F33" s="9">
        <f>F34+F36+F40+F44+F47</f>
        <v>2616.77</v>
      </c>
      <c r="G33" s="8"/>
      <c r="H33" s="8">
        <f t="shared" ref="H33:K33" si="18">H34+H36+H40+H44+H47</f>
        <v>5077</v>
      </c>
      <c r="I33" s="8">
        <f t="shared" si="18"/>
        <v>5089</v>
      </c>
      <c r="J33" s="8">
        <f t="shared" si="18"/>
        <v>5089</v>
      </c>
      <c r="K33" s="8">
        <f t="shared" si="18"/>
        <v>5089</v>
      </c>
      <c r="L33" s="9">
        <f t="shared" ref="L33" si="19">L34+L36+L40+L44+L47</f>
        <v>3631.84</v>
      </c>
      <c r="M33" s="114">
        <f>L33/K33*100</f>
        <v>71.366476714482218</v>
      </c>
    </row>
    <row r="34" spans="1:13" x14ac:dyDescent="0.25">
      <c r="A34" s="4"/>
      <c r="B34" s="4" t="s">
        <v>133</v>
      </c>
      <c r="C34" s="8">
        <f>C35</f>
        <v>0</v>
      </c>
      <c r="D34" s="9">
        <f>D35</f>
        <v>17.239999999999998</v>
      </c>
      <c r="E34" s="8">
        <f t="shared" ref="E34" si="20">E35</f>
        <v>174</v>
      </c>
      <c r="F34" s="9">
        <f>F35</f>
        <v>16.239999999999998</v>
      </c>
      <c r="G34" s="8"/>
      <c r="H34" s="8">
        <f t="shared" ref="H34:L34" si="21">H35</f>
        <v>174</v>
      </c>
      <c r="I34" s="8">
        <f t="shared" si="21"/>
        <v>174</v>
      </c>
      <c r="J34" s="8">
        <f t="shared" si="21"/>
        <v>174</v>
      </c>
      <c r="K34" s="8">
        <f t="shared" si="21"/>
        <v>174</v>
      </c>
      <c r="L34" s="9">
        <f t="shared" si="21"/>
        <v>16.239999999999998</v>
      </c>
      <c r="M34" s="114">
        <f t="shared" ref="M34:M53" si="22">L34/K34*100</f>
        <v>9.3333333333333321</v>
      </c>
    </row>
    <row r="35" spans="1:13" x14ac:dyDescent="0.25">
      <c r="A35" s="4"/>
      <c r="B35" s="4" t="s">
        <v>134</v>
      </c>
      <c r="C35" s="8">
        <v>0</v>
      </c>
      <c r="D35" s="9">
        <v>17.239999999999998</v>
      </c>
      <c r="E35" s="8">
        <v>174</v>
      </c>
      <c r="F35" s="9">
        <v>16.239999999999998</v>
      </c>
      <c r="G35" s="8"/>
      <c r="H35" s="8">
        <v>174</v>
      </c>
      <c r="I35" s="8">
        <v>174</v>
      </c>
      <c r="J35" s="8">
        <v>174</v>
      </c>
      <c r="K35" s="8">
        <v>174</v>
      </c>
      <c r="L35" s="9">
        <v>16.239999999999998</v>
      </c>
      <c r="M35" s="114">
        <f t="shared" si="22"/>
        <v>9.3333333333333321</v>
      </c>
    </row>
    <row r="36" spans="1:13" x14ac:dyDescent="0.25">
      <c r="A36" s="4"/>
      <c r="B36" s="4" t="s">
        <v>135</v>
      </c>
      <c r="C36" s="8">
        <f>SUM(C37:C39)</f>
        <v>1020</v>
      </c>
      <c r="D36" s="9">
        <f>SUM(D37:D39)</f>
        <v>790.98</v>
      </c>
      <c r="E36" s="8">
        <f t="shared" ref="E36" si="23">SUM(E37:E39)</f>
        <v>1125</v>
      </c>
      <c r="F36" s="9">
        <f>SUM(F37:F39)</f>
        <v>700.78</v>
      </c>
      <c r="G36" s="8"/>
      <c r="H36" s="8">
        <f t="shared" ref="H36:K36" si="24">SUM(H37:H39)</f>
        <v>1125</v>
      </c>
      <c r="I36" s="8">
        <f t="shared" si="24"/>
        <v>1125</v>
      </c>
      <c r="J36" s="8">
        <f t="shared" si="24"/>
        <v>1125</v>
      </c>
      <c r="K36" s="8">
        <f t="shared" si="24"/>
        <v>1125</v>
      </c>
      <c r="L36" s="9">
        <f t="shared" ref="L36" si="25">SUM(L37:L39)</f>
        <v>866.94</v>
      </c>
      <c r="M36" s="114">
        <f t="shared" si="22"/>
        <v>77.061333333333337</v>
      </c>
    </row>
    <row r="37" spans="1:13" x14ac:dyDescent="0.25">
      <c r="A37" s="4"/>
      <c r="B37" s="4" t="s">
        <v>205</v>
      </c>
      <c r="C37" s="8">
        <v>350</v>
      </c>
      <c r="D37" s="9">
        <v>342.53</v>
      </c>
      <c r="E37" s="8">
        <v>440</v>
      </c>
      <c r="F37" s="9">
        <v>326.76</v>
      </c>
      <c r="G37" s="8"/>
      <c r="H37" s="8">
        <v>440</v>
      </c>
      <c r="I37" s="8">
        <v>440</v>
      </c>
      <c r="J37" s="8">
        <v>440</v>
      </c>
      <c r="K37" s="8">
        <v>440</v>
      </c>
      <c r="L37" s="9">
        <v>303.01</v>
      </c>
      <c r="M37" s="114">
        <f t="shared" si="22"/>
        <v>68.865909090909099</v>
      </c>
    </row>
    <row r="38" spans="1:13" x14ac:dyDescent="0.25">
      <c r="A38" s="4"/>
      <c r="B38" s="4" t="s">
        <v>206</v>
      </c>
      <c r="C38" s="8">
        <v>42</v>
      </c>
      <c r="D38" s="9">
        <v>38.58</v>
      </c>
      <c r="E38" s="8">
        <v>55</v>
      </c>
      <c r="F38" s="9">
        <v>39.58</v>
      </c>
      <c r="G38" s="8"/>
      <c r="H38" s="8">
        <v>55</v>
      </c>
      <c r="I38" s="8">
        <v>55</v>
      </c>
      <c r="J38" s="8">
        <v>55</v>
      </c>
      <c r="K38" s="8">
        <v>55</v>
      </c>
      <c r="L38" s="9">
        <v>31.23</v>
      </c>
      <c r="M38" s="114">
        <f t="shared" si="22"/>
        <v>56.781818181818181</v>
      </c>
    </row>
    <row r="39" spans="1:13" x14ac:dyDescent="0.25">
      <c r="A39" s="4" t="s">
        <v>136</v>
      </c>
      <c r="B39" s="4" t="s">
        <v>137</v>
      </c>
      <c r="C39" s="8">
        <v>628</v>
      </c>
      <c r="D39" s="9">
        <v>409.87</v>
      </c>
      <c r="E39" s="8">
        <v>630</v>
      </c>
      <c r="F39" s="9">
        <v>334.44</v>
      </c>
      <c r="G39" s="8"/>
      <c r="H39" s="8">
        <v>630</v>
      </c>
      <c r="I39" s="8">
        <v>630</v>
      </c>
      <c r="J39" s="8">
        <v>630</v>
      </c>
      <c r="K39" s="8">
        <v>630</v>
      </c>
      <c r="L39" s="9">
        <v>532.70000000000005</v>
      </c>
      <c r="M39" s="114">
        <f t="shared" si="22"/>
        <v>84.555555555555557</v>
      </c>
    </row>
    <row r="40" spans="1:13" x14ac:dyDescent="0.25">
      <c r="A40" s="4"/>
      <c r="B40" s="4" t="s">
        <v>118</v>
      </c>
      <c r="C40" s="8">
        <f>SUM(C41:C43)</f>
        <v>1027</v>
      </c>
      <c r="D40" s="9">
        <f>SUM(D41:D43)</f>
        <v>151.77000000000001</v>
      </c>
      <c r="E40" s="8">
        <f t="shared" ref="E40" si="26">SUM(E41:E43)</f>
        <v>300</v>
      </c>
      <c r="F40" s="9">
        <f>SUM(F41:F43)</f>
        <v>85.77</v>
      </c>
      <c r="G40" s="8"/>
      <c r="H40" s="8">
        <f t="shared" ref="H40:K40" si="27">SUM(H41:H43)</f>
        <v>1300</v>
      </c>
      <c r="I40" s="8">
        <f t="shared" si="27"/>
        <v>1300</v>
      </c>
      <c r="J40" s="8">
        <f t="shared" si="27"/>
        <v>1300</v>
      </c>
      <c r="K40" s="8">
        <f t="shared" si="27"/>
        <v>1300</v>
      </c>
      <c r="L40" s="9">
        <f t="shared" ref="L40" si="28">SUM(L41:L43)</f>
        <v>864.84999999999991</v>
      </c>
      <c r="M40" s="114">
        <f t="shared" si="22"/>
        <v>66.526923076923069</v>
      </c>
    </row>
    <row r="41" spans="1:13" x14ac:dyDescent="0.25">
      <c r="A41" s="4"/>
      <c r="B41" s="4" t="s">
        <v>234</v>
      </c>
      <c r="C41" s="8">
        <v>595</v>
      </c>
      <c r="D41" s="9">
        <v>0</v>
      </c>
      <c r="E41" s="8">
        <v>0</v>
      </c>
      <c r="F41" s="9">
        <v>0</v>
      </c>
      <c r="G41" s="8"/>
      <c r="H41" s="8">
        <v>1000</v>
      </c>
      <c r="I41" s="8">
        <v>1000</v>
      </c>
      <c r="J41" s="8">
        <v>1000</v>
      </c>
      <c r="K41" s="8">
        <v>1000</v>
      </c>
      <c r="L41" s="9">
        <v>738.3</v>
      </c>
      <c r="M41" s="114">
        <f t="shared" si="22"/>
        <v>73.83</v>
      </c>
    </row>
    <row r="42" spans="1:13" x14ac:dyDescent="0.25">
      <c r="A42" s="4"/>
      <c r="B42" s="4" t="s">
        <v>141</v>
      </c>
      <c r="C42" s="8">
        <v>149</v>
      </c>
      <c r="D42" s="9">
        <v>151.77000000000001</v>
      </c>
      <c r="E42" s="8">
        <v>300</v>
      </c>
      <c r="F42" s="9">
        <v>85.77</v>
      </c>
      <c r="G42" s="8"/>
      <c r="H42" s="8">
        <v>300</v>
      </c>
      <c r="I42" s="8">
        <v>300</v>
      </c>
      <c r="J42" s="8">
        <v>300</v>
      </c>
      <c r="K42" s="8">
        <v>300</v>
      </c>
      <c r="L42" s="9">
        <v>126.55</v>
      </c>
      <c r="M42" s="114">
        <f t="shared" si="22"/>
        <v>42.183333333333337</v>
      </c>
    </row>
    <row r="43" spans="1:13" x14ac:dyDescent="0.25">
      <c r="A43" s="4"/>
      <c r="B43" s="4" t="s">
        <v>249</v>
      </c>
      <c r="C43" s="8">
        <v>283</v>
      </c>
      <c r="D43" s="9">
        <v>0</v>
      </c>
      <c r="E43" s="8">
        <v>0</v>
      </c>
      <c r="F43" s="9">
        <v>0</v>
      </c>
      <c r="G43" s="8"/>
      <c r="H43" s="8">
        <v>0</v>
      </c>
      <c r="I43" s="8">
        <v>0</v>
      </c>
      <c r="J43" s="8">
        <v>0</v>
      </c>
      <c r="K43" s="8">
        <v>0</v>
      </c>
      <c r="L43" s="9">
        <v>0</v>
      </c>
      <c r="M43" s="114" t="s">
        <v>517</v>
      </c>
    </row>
    <row r="44" spans="1:13" x14ac:dyDescent="0.25">
      <c r="A44" s="4"/>
      <c r="B44" s="4" t="s">
        <v>144</v>
      </c>
      <c r="C44" s="8">
        <f>SUM(C45:C46)</f>
        <v>120</v>
      </c>
      <c r="D44" s="9">
        <f>SUM(D45:D46)</f>
        <v>0</v>
      </c>
      <c r="E44" s="8">
        <f>SUM(E45:E46)</f>
        <v>265</v>
      </c>
      <c r="F44" s="9">
        <f>SUM(F45:F46)</f>
        <v>0</v>
      </c>
      <c r="G44" s="8"/>
      <c r="H44" s="8">
        <f>SUM(H45:H46)</f>
        <v>265</v>
      </c>
      <c r="I44" s="8">
        <f>SUM(I45:I46)</f>
        <v>265</v>
      </c>
      <c r="J44" s="8">
        <f>SUM(J45:J46)</f>
        <v>265</v>
      </c>
      <c r="K44" s="8">
        <f>SUM(K45:K46)</f>
        <v>265</v>
      </c>
      <c r="L44" s="9">
        <f>SUM(L45:L46)</f>
        <v>0</v>
      </c>
      <c r="M44" s="114">
        <f t="shared" si="22"/>
        <v>0</v>
      </c>
    </row>
    <row r="45" spans="1:13" x14ac:dyDescent="0.25">
      <c r="A45" s="4"/>
      <c r="B45" s="4" t="s">
        <v>250</v>
      </c>
      <c r="C45" s="8">
        <v>120</v>
      </c>
      <c r="D45" s="9">
        <v>0</v>
      </c>
      <c r="E45" s="8">
        <v>100</v>
      </c>
      <c r="F45" s="9">
        <v>0</v>
      </c>
      <c r="G45" s="8"/>
      <c r="H45" s="8">
        <v>100</v>
      </c>
      <c r="I45" s="8">
        <v>100</v>
      </c>
      <c r="J45" s="8">
        <v>100</v>
      </c>
      <c r="K45" s="8">
        <v>100</v>
      </c>
      <c r="L45" s="9">
        <v>0</v>
      </c>
      <c r="M45" s="114">
        <f t="shared" si="22"/>
        <v>0</v>
      </c>
    </row>
    <row r="46" spans="1:13" x14ac:dyDescent="0.25">
      <c r="A46" s="4"/>
      <c r="B46" s="4" t="s">
        <v>236</v>
      </c>
      <c r="C46" s="8">
        <v>0</v>
      </c>
      <c r="D46" s="9">
        <v>0</v>
      </c>
      <c r="E46" s="8">
        <v>165</v>
      </c>
      <c r="F46" s="9">
        <v>0</v>
      </c>
      <c r="G46" s="8"/>
      <c r="H46" s="8">
        <v>165</v>
      </c>
      <c r="I46" s="8">
        <v>165</v>
      </c>
      <c r="J46" s="8">
        <v>165</v>
      </c>
      <c r="K46" s="8">
        <v>165</v>
      </c>
      <c r="L46" s="9">
        <v>0</v>
      </c>
      <c r="M46" s="114">
        <f t="shared" si="22"/>
        <v>0</v>
      </c>
    </row>
    <row r="47" spans="1:13" x14ac:dyDescent="0.25">
      <c r="A47" s="4"/>
      <c r="B47" s="4" t="s">
        <v>120</v>
      </c>
      <c r="C47" s="8">
        <f>SUM(C48:C53)</f>
        <v>1768</v>
      </c>
      <c r="D47" s="9">
        <f>SUM(D48:D53)</f>
        <v>1749.5099999999998</v>
      </c>
      <c r="E47" s="8">
        <f>SUM(E48:E53)</f>
        <v>2216</v>
      </c>
      <c r="F47" s="9">
        <f>SUM(F48:F53)</f>
        <v>1813.98</v>
      </c>
      <c r="G47" s="8"/>
      <c r="H47" s="8">
        <f>SUM(H48:H53)</f>
        <v>2213</v>
      </c>
      <c r="I47" s="8">
        <f>SUM(I48:I53)</f>
        <v>2225</v>
      </c>
      <c r="J47" s="8">
        <f>SUM(J48:J53)</f>
        <v>2225</v>
      </c>
      <c r="K47" s="8">
        <f>SUM(K48:K53)</f>
        <v>2225</v>
      </c>
      <c r="L47" s="9">
        <f>SUM(L48:L53)</f>
        <v>1883.8100000000002</v>
      </c>
      <c r="M47" s="114">
        <f t="shared" si="22"/>
        <v>84.6656179775281</v>
      </c>
    </row>
    <row r="48" spans="1:13" x14ac:dyDescent="0.25">
      <c r="A48" s="4"/>
      <c r="B48" s="4" t="s">
        <v>251</v>
      </c>
      <c r="C48" s="8">
        <v>0</v>
      </c>
      <c r="D48" s="9">
        <v>126</v>
      </c>
      <c r="E48" s="8">
        <v>200</v>
      </c>
      <c r="F48" s="9">
        <v>126</v>
      </c>
      <c r="G48" s="8"/>
      <c r="H48" s="8">
        <v>200</v>
      </c>
      <c r="I48" s="8">
        <v>200</v>
      </c>
      <c r="J48" s="8">
        <v>200</v>
      </c>
      <c r="K48" s="8">
        <v>200</v>
      </c>
      <c r="L48" s="9">
        <v>126</v>
      </c>
      <c r="M48" s="114">
        <f t="shared" si="22"/>
        <v>63</v>
      </c>
    </row>
    <row r="49" spans="1:13" x14ac:dyDescent="0.25">
      <c r="A49" s="4"/>
      <c r="B49" s="4" t="s">
        <v>147</v>
      </c>
      <c r="C49" s="8">
        <v>160</v>
      </c>
      <c r="D49" s="9">
        <v>0</v>
      </c>
      <c r="E49" s="8">
        <v>350</v>
      </c>
      <c r="F49" s="9">
        <v>59.08</v>
      </c>
      <c r="G49" s="8"/>
      <c r="H49" s="8">
        <v>350</v>
      </c>
      <c r="I49" s="8">
        <v>350</v>
      </c>
      <c r="J49" s="8">
        <v>350</v>
      </c>
      <c r="K49" s="8">
        <v>350</v>
      </c>
      <c r="L49" s="9">
        <v>149.57</v>
      </c>
      <c r="M49" s="114">
        <f t="shared" si="22"/>
        <v>42.734285714285711</v>
      </c>
    </row>
    <row r="50" spans="1:13" x14ac:dyDescent="0.25">
      <c r="A50" s="4"/>
      <c r="B50" s="4" t="s">
        <v>252</v>
      </c>
      <c r="C50" s="8">
        <v>199</v>
      </c>
      <c r="D50" s="9">
        <v>199.16</v>
      </c>
      <c r="E50" s="8">
        <v>200</v>
      </c>
      <c r="F50" s="9">
        <v>199.16</v>
      </c>
      <c r="G50" s="8"/>
      <c r="H50" s="8">
        <v>200</v>
      </c>
      <c r="I50" s="8">
        <v>200</v>
      </c>
      <c r="J50" s="8">
        <v>200</v>
      </c>
      <c r="K50" s="8">
        <v>200</v>
      </c>
      <c r="L50" s="9">
        <v>199.16</v>
      </c>
      <c r="M50" s="114">
        <f t="shared" si="22"/>
        <v>99.58</v>
      </c>
    </row>
    <row r="51" spans="1:13" x14ac:dyDescent="0.25">
      <c r="A51" s="4"/>
      <c r="B51" s="4" t="s">
        <v>122</v>
      </c>
      <c r="C51" s="8">
        <v>1209</v>
      </c>
      <c r="D51" s="9">
        <v>1228.8499999999999</v>
      </c>
      <c r="E51" s="8">
        <v>1242</v>
      </c>
      <c r="F51" s="9">
        <v>1228.79</v>
      </c>
      <c r="G51" s="8"/>
      <c r="H51" s="8">
        <v>1230</v>
      </c>
      <c r="I51" s="8">
        <v>1230</v>
      </c>
      <c r="J51" s="8">
        <v>1230</v>
      </c>
      <c r="K51" s="8">
        <v>1230</v>
      </c>
      <c r="L51" s="9">
        <v>1192.03</v>
      </c>
      <c r="M51" s="114">
        <f t="shared" si="22"/>
        <v>96.913008130081295</v>
      </c>
    </row>
    <row r="52" spans="1:13" x14ac:dyDescent="0.25">
      <c r="A52" s="4"/>
      <c r="B52" s="4" t="s">
        <v>152</v>
      </c>
      <c r="C52" s="8">
        <v>200</v>
      </c>
      <c r="D52" s="9">
        <v>195.5</v>
      </c>
      <c r="E52" s="8">
        <v>224</v>
      </c>
      <c r="F52" s="9">
        <v>200.95</v>
      </c>
      <c r="G52" s="8"/>
      <c r="H52" s="8">
        <v>233</v>
      </c>
      <c r="I52" s="8">
        <v>233</v>
      </c>
      <c r="J52" s="8">
        <v>233</v>
      </c>
      <c r="K52" s="8">
        <v>233</v>
      </c>
      <c r="L52" s="9">
        <v>208.66</v>
      </c>
      <c r="M52" s="114">
        <f t="shared" si="22"/>
        <v>89.553648068669517</v>
      </c>
    </row>
    <row r="53" spans="1:13" x14ac:dyDescent="0.25">
      <c r="A53" s="4"/>
      <c r="B53" s="4" t="s">
        <v>123</v>
      </c>
      <c r="C53" s="8">
        <v>0</v>
      </c>
      <c r="D53" s="9">
        <v>0</v>
      </c>
      <c r="E53" s="8">
        <v>0</v>
      </c>
      <c r="F53" s="9">
        <v>0</v>
      </c>
      <c r="G53" s="8"/>
      <c r="H53" s="8">
        <v>0</v>
      </c>
      <c r="I53" s="8">
        <v>12</v>
      </c>
      <c r="J53" s="8">
        <v>12</v>
      </c>
      <c r="K53" s="8">
        <v>12</v>
      </c>
      <c r="L53" s="9">
        <v>8.39</v>
      </c>
      <c r="M53" s="114">
        <f t="shared" si="22"/>
        <v>69.916666666666671</v>
      </c>
    </row>
    <row r="54" spans="1:13" x14ac:dyDescent="0.25">
      <c r="A54" s="4"/>
      <c r="B54" s="4"/>
      <c r="C54" s="8"/>
      <c r="D54" s="9"/>
      <c r="E54" s="8"/>
      <c r="F54" s="9"/>
      <c r="G54" s="8"/>
      <c r="H54" s="8"/>
      <c r="I54" s="8"/>
      <c r="J54" s="8"/>
      <c r="K54" s="8"/>
      <c r="L54" s="8"/>
      <c r="M54" s="115"/>
    </row>
    <row r="55" spans="1:13" x14ac:dyDescent="0.25">
      <c r="A55" s="4"/>
      <c r="B55" s="4" t="s">
        <v>124</v>
      </c>
      <c r="C55" s="8">
        <f>C56</f>
        <v>0</v>
      </c>
      <c r="D55" s="9">
        <f>D56</f>
        <v>0</v>
      </c>
      <c r="E55" s="8">
        <f t="shared" ref="E55" si="29">E56</f>
        <v>300</v>
      </c>
      <c r="F55" s="9">
        <f>F56</f>
        <v>0</v>
      </c>
      <c r="G55" s="8"/>
      <c r="H55" s="8">
        <f t="shared" ref="H55:L55" si="30">H56</f>
        <v>300</v>
      </c>
      <c r="I55" s="8">
        <f t="shared" si="30"/>
        <v>300</v>
      </c>
      <c r="J55" s="8">
        <f t="shared" si="30"/>
        <v>300</v>
      </c>
      <c r="K55" s="8">
        <f t="shared" si="30"/>
        <v>300</v>
      </c>
      <c r="L55" s="9">
        <f t="shared" si="30"/>
        <v>53.32</v>
      </c>
      <c r="M55" s="114">
        <f>L55/K55*100</f>
        <v>17.773333333333333</v>
      </c>
    </row>
    <row r="56" spans="1:13" x14ac:dyDescent="0.25">
      <c r="A56" s="4"/>
      <c r="B56" s="4" t="s">
        <v>125</v>
      </c>
      <c r="C56" s="8">
        <f>SUM(C57:C57)</f>
        <v>0</v>
      </c>
      <c r="D56" s="9">
        <f>SUM(D57:D57)</f>
        <v>0</v>
      </c>
      <c r="E56" s="8">
        <f t="shared" ref="E56" si="31">SUM(E57:E57)</f>
        <v>300</v>
      </c>
      <c r="F56" s="9">
        <f>SUM(F57:F57)</f>
        <v>0</v>
      </c>
      <c r="G56" s="8"/>
      <c r="H56" s="8">
        <f t="shared" ref="H56:L56" si="32">SUM(H57:H57)</f>
        <v>300</v>
      </c>
      <c r="I56" s="8">
        <f t="shared" si="32"/>
        <v>300</v>
      </c>
      <c r="J56" s="8">
        <f t="shared" si="32"/>
        <v>300</v>
      </c>
      <c r="K56" s="8">
        <f t="shared" si="32"/>
        <v>300</v>
      </c>
      <c r="L56" s="9">
        <f t="shared" si="32"/>
        <v>53.32</v>
      </c>
      <c r="M56" s="114">
        <f t="shared" ref="M56:M57" si="33">L56/K56*100</f>
        <v>17.773333333333333</v>
      </c>
    </row>
    <row r="57" spans="1:13" x14ac:dyDescent="0.25">
      <c r="A57" s="4"/>
      <c r="B57" s="4" t="s">
        <v>126</v>
      </c>
      <c r="C57" s="8">
        <v>0</v>
      </c>
      <c r="D57" s="9">
        <v>0</v>
      </c>
      <c r="E57" s="8">
        <v>300</v>
      </c>
      <c r="F57" s="9">
        <v>0</v>
      </c>
      <c r="G57" s="8"/>
      <c r="H57" s="8">
        <v>300</v>
      </c>
      <c r="I57" s="8">
        <v>300</v>
      </c>
      <c r="J57" s="8">
        <v>300</v>
      </c>
      <c r="K57" s="8">
        <v>300</v>
      </c>
      <c r="L57" s="9">
        <v>53.32</v>
      </c>
      <c r="M57" s="114">
        <f t="shared" si="33"/>
        <v>17.773333333333333</v>
      </c>
    </row>
    <row r="58" spans="1:13" x14ac:dyDescent="0.25">
      <c r="A58" s="4"/>
      <c r="B58" s="4"/>
      <c r="C58" s="4"/>
      <c r="D58" s="4"/>
      <c r="E58" s="4"/>
      <c r="F58" s="4"/>
      <c r="G58" s="4"/>
      <c r="H58" s="3"/>
      <c r="I58" s="3"/>
      <c r="J58" s="3"/>
      <c r="K58" s="3"/>
      <c r="L58" s="3"/>
      <c r="M58" s="3"/>
    </row>
    <row r="59" spans="1:13" x14ac:dyDescent="0.25">
      <c r="A59" s="4"/>
      <c r="B59" s="4"/>
      <c r="C59" s="4"/>
      <c r="D59" s="4"/>
      <c r="E59" s="4"/>
      <c r="F59" s="4"/>
      <c r="G59" s="4"/>
      <c r="H59" s="3"/>
      <c r="I59" s="3"/>
      <c r="J59" s="3"/>
      <c r="K59" s="3"/>
      <c r="L59" s="3"/>
      <c r="M59" s="3"/>
    </row>
    <row r="60" spans="1:13" x14ac:dyDescent="0.25">
      <c r="A60" s="4"/>
      <c r="B60" s="4"/>
      <c r="C60" s="4"/>
      <c r="D60" s="4"/>
      <c r="E60" s="4"/>
      <c r="F60" s="4"/>
      <c r="G60" s="4"/>
      <c r="H60" s="3"/>
      <c r="I60" s="3"/>
      <c r="J60" s="3"/>
      <c r="K60" s="3"/>
      <c r="L60" s="3"/>
      <c r="M60" s="3"/>
    </row>
    <row r="61" spans="1:13" x14ac:dyDescent="0.25">
      <c r="A61" s="4"/>
      <c r="B61" s="4"/>
      <c r="C61" s="4"/>
      <c r="D61" s="4"/>
      <c r="E61" s="4"/>
      <c r="F61" s="4"/>
      <c r="G61" s="4"/>
      <c r="H61" s="3"/>
      <c r="I61" s="3"/>
      <c r="J61" s="3"/>
      <c r="K61" s="3"/>
      <c r="L61" s="3"/>
      <c r="M61" s="3"/>
    </row>
    <row r="62" spans="1:13" x14ac:dyDescent="0.25">
      <c r="A62" s="4"/>
      <c r="B62" s="4"/>
      <c r="C62" s="4"/>
      <c r="D62" s="4"/>
      <c r="E62" s="4"/>
      <c r="F62" s="4"/>
      <c r="G62" s="4"/>
      <c r="H62" s="3"/>
      <c r="I62" s="3"/>
      <c r="J62" s="3"/>
      <c r="K62" s="3"/>
      <c r="L62" s="3"/>
      <c r="M62" s="3"/>
    </row>
    <row r="63" spans="1:13" x14ac:dyDescent="0.25">
      <c r="A63" s="4"/>
      <c r="B63" s="4"/>
      <c r="C63" s="4"/>
      <c r="D63" s="4"/>
      <c r="E63" s="4"/>
      <c r="F63" s="4"/>
      <c r="G63" s="4"/>
      <c r="H63" s="3"/>
      <c r="I63" s="3"/>
      <c r="J63" s="3"/>
      <c r="K63" s="3"/>
      <c r="L63" s="3"/>
      <c r="M63" s="3"/>
    </row>
    <row r="64" spans="1:13" x14ac:dyDescent="0.25">
      <c r="A64" s="4"/>
      <c r="B64" s="4"/>
      <c r="C64" s="4"/>
      <c r="D64" s="4"/>
      <c r="E64" s="4"/>
      <c r="F64" s="4"/>
      <c r="G64" s="4"/>
      <c r="H64" s="3"/>
      <c r="I64" s="3"/>
      <c r="J64" s="3"/>
      <c r="K64" s="3"/>
      <c r="L64" s="3"/>
      <c r="M64" s="3"/>
    </row>
    <row r="65" spans="1:13" x14ac:dyDescent="0.25">
      <c r="A65" s="4"/>
      <c r="B65" s="4"/>
      <c r="C65" s="4"/>
      <c r="D65" s="4"/>
      <c r="E65" s="4"/>
      <c r="F65" s="4"/>
      <c r="G65" s="4"/>
      <c r="H65" s="3"/>
      <c r="I65" s="3"/>
      <c r="J65" s="3"/>
      <c r="K65" s="3"/>
      <c r="L65" s="3"/>
      <c r="M65" s="3"/>
    </row>
    <row r="66" spans="1:13" x14ac:dyDescent="0.25">
      <c r="A66" s="4"/>
      <c r="B66" s="4"/>
      <c r="C66" s="4"/>
      <c r="D66" s="4"/>
      <c r="E66" s="4"/>
      <c r="F66" s="4"/>
      <c r="G66" s="4"/>
      <c r="H66" s="3"/>
      <c r="I66" s="3"/>
      <c r="J66" s="3"/>
      <c r="K66" s="3"/>
      <c r="L66" s="3"/>
      <c r="M66" s="3"/>
    </row>
    <row r="67" spans="1:13" x14ac:dyDescent="0.25">
      <c r="A67" s="4"/>
      <c r="B67" s="4"/>
      <c r="C67" s="4"/>
      <c r="D67" s="4"/>
      <c r="E67" s="4"/>
      <c r="F67" s="4"/>
      <c r="G67" s="4"/>
      <c r="H67" s="3"/>
      <c r="I67" s="3"/>
      <c r="J67" s="3"/>
      <c r="K67" s="3"/>
      <c r="L67" s="3"/>
      <c r="M67" s="3"/>
    </row>
    <row r="68" spans="1:13" x14ac:dyDescent="0.25">
      <c r="A68" s="4"/>
      <c r="B68" s="4"/>
      <c r="C68" s="4"/>
      <c r="D68" s="4"/>
      <c r="E68" s="4"/>
      <c r="F68" s="4"/>
      <c r="G68" s="4"/>
      <c r="H68" s="3"/>
      <c r="I68" s="3"/>
      <c r="J68" s="3"/>
      <c r="K68" s="3"/>
      <c r="L68" s="3"/>
      <c r="M68" s="3"/>
    </row>
    <row r="69" spans="1:13" x14ac:dyDescent="0.25">
      <c r="A69" s="4"/>
      <c r="B69" s="4"/>
      <c r="C69" s="4"/>
      <c r="D69" s="4"/>
      <c r="E69" s="4"/>
      <c r="F69" s="4"/>
      <c r="G69" s="4"/>
      <c r="H69" s="3"/>
      <c r="I69" s="3"/>
      <c r="J69" s="3"/>
      <c r="K69" s="3"/>
      <c r="L69" s="3"/>
      <c r="M69" s="3"/>
    </row>
    <row r="70" spans="1:13" x14ac:dyDescent="0.25">
      <c r="A70" s="4"/>
      <c r="B70" s="4"/>
      <c r="C70" s="4"/>
      <c r="D70" s="4"/>
      <c r="E70" s="4"/>
      <c r="F70" s="4"/>
      <c r="G70" s="4"/>
      <c r="H70" s="3"/>
      <c r="I70" s="3"/>
      <c r="J70" s="3"/>
      <c r="K70" s="3"/>
      <c r="L70" s="3"/>
      <c r="M70" s="3"/>
    </row>
    <row r="71" spans="1:13" x14ac:dyDescent="0.25">
      <c r="A71" s="4"/>
      <c r="B71" s="4"/>
      <c r="C71" s="4"/>
      <c r="D71" s="4"/>
      <c r="E71" s="4"/>
      <c r="F71" s="4"/>
      <c r="G71" s="4"/>
      <c r="H71" s="3"/>
      <c r="I71" s="3"/>
      <c r="J71" s="3"/>
      <c r="K71" s="3"/>
      <c r="L71" s="3"/>
      <c r="M71" s="3"/>
    </row>
    <row r="72" spans="1:13" x14ac:dyDescent="0.25">
      <c r="A72" s="4"/>
      <c r="B72" s="4"/>
      <c r="C72" s="4"/>
      <c r="D72" s="4"/>
      <c r="E72" s="4"/>
      <c r="F72" s="4"/>
      <c r="G72" s="4"/>
      <c r="H72" s="3"/>
      <c r="I72" s="3"/>
      <c r="J72" s="3"/>
      <c r="K72" s="3"/>
      <c r="L72" s="3"/>
      <c r="M72" s="3"/>
    </row>
    <row r="73" spans="1:13" x14ac:dyDescent="0.25">
      <c r="A73" s="4"/>
      <c r="B73" s="4"/>
      <c r="C73" s="4"/>
      <c r="D73" s="4"/>
      <c r="E73" s="4"/>
      <c r="F73" s="4"/>
      <c r="G73" s="4"/>
      <c r="H73" s="3"/>
      <c r="I73" s="3"/>
      <c r="J73" s="3"/>
      <c r="K73" s="3"/>
      <c r="L73" s="3"/>
      <c r="M73" s="3"/>
    </row>
    <row r="74" spans="1:13" x14ac:dyDescent="0.25">
      <c r="A74" s="4"/>
      <c r="B74" s="4"/>
      <c r="C74" s="4"/>
      <c r="D74" s="4"/>
      <c r="E74" s="4"/>
      <c r="F74" s="4"/>
      <c r="G74" s="4"/>
      <c r="H74" s="3"/>
      <c r="I74" s="3"/>
      <c r="J74" s="3"/>
      <c r="K74" s="3"/>
      <c r="L74" s="3"/>
      <c r="M74" s="3"/>
    </row>
    <row r="75" spans="1:13" x14ac:dyDescent="0.25">
      <c r="A75" s="4"/>
      <c r="B75" s="4"/>
      <c r="C75" s="4"/>
      <c r="D75" s="4"/>
      <c r="E75" s="4"/>
      <c r="F75" s="4"/>
      <c r="G75" s="4"/>
      <c r="H75" s="3"/>
      <c r="I75" s="3"/>
      <c r="J75" s="3"/>
      <c r="K75" s="3"/>
      <c r="L75" s="3"/>
      <c r="M75" s="3"/>
    </row>
    <row r="76" spans="1:13" x14ac:dyDescent="0.25">
      <c r="A76" s="4"/>
      <c r="B76" s="4"/>
      <c r="C76" s="4"/>
      <c r="D76" s="4"/>
      <c r="E76" s="4"/>
      <c r="F76" s="4"/>
      <c r="G76" s="4"/>
      <c r="H76" s="3"/>
      <c r="I76" s="3"/>
      <c r="J76" s="3"/>
      <c r="K76" s="3"/>
      <c r="L76" s="3"/>
      <c r="M76" s="3"/>
    </row>
    <row r="77" spans="1:13" x14ac:dyDescent="0.25">
      <c r="A77" s="4"/>
      <c r="B77" s="4"/>
      <c r="C77" s="4"/>
      <c r="D77" s="4"/>
      <c r="E77" s="4"/>
      <c r="F77" s="4"/>
      <c r="G77" s="4"/>
      <c r="H77" s="3"/>
      <c r="I77" s="3"/>
      <c r="J77" s="3"/>
      <c r="K77" s="3"/>
      <c r="L77" s="3"/>
      <c r="M77" s="3"/>
    </row>
    <row r="78" spans="1:13" x14ac:dyDescent="0.25">
      <c r="A78" s="4"/>
      <c r="B78" s="4"/>
      <c r="C78" s="4"/>
      <c r="D78" s="4"/>
      <c r="E78" s="4"/>
      <c r="F78" s="4"/>
      <c r="G78" s="4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244</v>
      </c>
      <c r="C79" s="4"/>
      <c r="D79" s="4"/>
      <c r="E79" s="4"/>
      <c r="F79" s="4"/>
      <c r="G79" s="4"/>
      <c r="H79" s="3"/>
      <c r="I79" s="3"/>
      <c r="J79" s="3"/>
      <c r="K79" s="3"/>
      <c r="L79" s="3"/>
      <c r="M79" s="3"/>
    </row>
    <row r="80" spans="1:13" x14ac:dyDescent="0.25">
      <c r="A80" s="4"/>
      <c r="B80" s="4" t="s">
        <v>253</v>
      </c>
      <c r="C80" s="4"/>
      <c r="D80" s="4"/>
      <c r="E80" s="4"/>
      <c r="F80" s="4"/>
      <c r="G80" s="4"/>
      <c r="H80" s="3"/>
      <c r="I80" s="3"/>
      <c r="J80" s="3"/>
      <c r="K80" s="3"/>
      <c r="L80" s="3"/>
      <c r="M80" s="3"/>
    </row>
    <row r="81" spans="1:13" x14ac:dyDescent="0.25">
      <c r="A81" s="4"/>
      <c r="B81" s="4"/>
      <c r="C81" s="4"/>
      <c r="D81" s="4"/>
      <c r="E81" s="4"/>
      <c r="F81" s="4"/>
      <c r="G81" s="4"/>
      <c r="H81" s="3"/>
      <c r="I81" s="3"/>
      <c r="J81" s="3"/>
      <c r="K81" s="3"/>
      <c r="L81" s="3"/>
      <c r="M81" s="3"/>
    </row>
    <row r="82" spans="1:13" x14ac:dyDescent="0.25">
      <c r="A82" s="4"/>
      <c r="B82" s="4"/>
      <c r="C82" s="5" t="s">
        <v>3</v>
      </c>
      <c r="D82" s="5" t="s">
        <v>3</v>
      </c>
      <c r="E82" s="5" t="s">
        <v>4</v>
      </c>
      <c r="F82" s="118" t="s">
        <v>5</v>
      </c>
      <c r="G82" s="5" t="s">
        <v>6</v>
      </c>
      <c r="H82" s="5" t="s">
        <v>4</v>
      </c>
      <c r="I82" s="5" t="s">
        <v>7</v>
      </c>
      <c r="J82" s="5" t="s">
        <v>8</v>
      </c>
      <c r="K82" s="5" t="s">
        <v>9</v>
      </c>
      <c r="L82" s="5" t="s">
        <v>507</v>
      </c>
      <c r="M82" s="91" t="s">
        <v>508</v>
      </c>
    </row>
    <row r="83" spans="1:13" x14ac:dyDescent="0.25">
      <c r="A83" s="22" t="s">
        <v>170</v>
      </c>
      <c r="B83" s="4"/>
      <c r="C83" s="5">
        <v>2011</v>
      </c>
      <c r="D83" s="5">
        <v>2012</v>
      </c>
      <c r="E83" s="6">
        <v>2013</v>
      </c>
      <c r="F83" s="120"/>
      <c r="G83" s="5"/>
      <c r="H83" s="6">
        <v>2014</v>
      </c>
      <c r="I83" s="6">
        <v>2014</v>
      </c>
      <c r="J83" s="6">
        <v>2014</v>
      </c>
      <c r="K83" s="6">
        <v>2014</v>
      </c>
      <c r="L83" s="6">
        <v>2014</v>
      </c>
      <c r="M83" s="91" t="s">
        <v>509</v>
      </c>
    </row>
    <row r="84" spans="1:13" x14ac:dyDescent="0.25">
      <c r="A84" s="4" t="s">
        <v>254</v>
      </c>
      <c r="B84" s="4"/>
      <c r="C84" s="5" t="s">
        <v>11</v>
      </c>
      <c r="D84" s="5" t="s">
        <v>11</v>
      </c>
      <c r="E84" s="6" t="s">
        <v>11</v>
      </c>
      <c r="F84" s="5" t="s">
        <v>11</v>
      </c>
      <c r="G84" s="5"/>
      <c r="H84" s="6" t="s">
        <v>11</v>
      </c>
      <c r="I84" s="6" t="s">
        <v>11</v>
      </c>
      <c r="J84" s="6" t="s">
        <v>11</v>
      </c>
      <c r="K84" s="6" t="s">
        <v>11</v>
      </c>
      <c r="L84" s="93" t="s">
        <v>11</v>
      </c>
      <c r="M84" s="3"/>
    </row>
    <row r="85" spans="1:13" x14ac:dyDescent="0.25">
      <c r="A85" s="4" t="s">
        <v>185</v>
      </c>
      <c r="B85" s="4"/>
      <c r="C85" s="4"/>
      <c r="D85" s="4"/>
      <c r="E85" s="4"/>
      <c r="F85" s="4"/>
      <c r="G85" s="4"/>
      <c r="H85" s="3"/>
      <c r="I85" s="3"/>
      <c r="J85" s="3"/>
      <c r="K85" s="3"/>
      <c r="L85" s="3"/>
      <c r="M85" s="3"/>
    </row>
    <row r="86" spans="1:13" x14ac:dyDescent="0.25">
      <c r="A86" s="4"/>
      <c r="B86" s="4" t="s">
        <v>102</v>
      </c>
      <c r="C86" s="8">
        <f>C87+C98+C112</f>
        <v>4231</v>
      </c>
      <c r="D86" s="9">
        <f>D87+D98+D112</f>
        <v>3740.08</v>
      </c>
      <c r="E86" s="8">
        <f>E87+E98+E112</f>
        <v>6881</v>
      </c>
      <c r="F86" s="9">
        <f>F87+F98+F112</f>
        <v>3855.2000000000003</v>
      </c>
      <c r="G86" s="8"/>
      <c r="H86" s="8">
        <f>H87+H98+H112</f>
        <v>6081</v>
      </c>
      <c r="I86" s="8">
        <f>I87+I98+I112</f>
        <v>6081</v>
      </c>
      <c r="J86" s="8">
        <f>J87+J98+J112</f>
        <v>6081</v>
      </c>
      <c r="K86" s="8">
        <f>K87+K98+K112</f>
        <v>6081</v>
      </c>
      <c r="L86" s="9">
        <f>L87+L98+L112</f>
        <v>3659.1</v>
      </c>
      <c r="M86" s="114">
        <f>L86/K86*100</f>
        <v>60.172668968919588</v>
      </c>
    </row>
    <row r="87" spans="1:13" x14ac:dyDescent="0.25">
      <c r="A87" s="4"/>
      <c r="B87" s="4" t="s">
        <v>105</v>
      </c>
      <c r="C87" s="8">
        <f>SUM(C88:C90)</f>
        <v>10</v>
      </c>
      <c r="D87" s="9">
        <f>SUM(D88:D90)</f>
        <v>10.33</v>
      </c>
      <c r="E87" s="8">
        <f t="shared" ref="E87" si="34">SUM(E88:E90)</f>
        <v>699</v>
      </c>
      <c r="F87" s="9">
        <f>SUM(F88:F90)</f>
        <v>269.63</v>
      </c>
      <c r="G87" s="8"/>
      <c r="H87" s="8">
        <f t="shared" ref="H87:K87" si="35">SUM(H88:H90)</f>
        <v>699</v>
      </c>
      <c r="I87" s="8">
        <f t="shared" si="35"/>
        <v>699</v>
      </c>
      <c r="J87" s="8">
        <f t="shared" si="35"/>
        <v>699</v>
      </c>
      <c r="K87" s="8">
        <f t="shared" si="35"/>
        <v>699</v>
      </c>
      <c r="L87" s="9">
        <f t="shared" ref="L87" si="36">SUM(L88:L90)</f>
        <v>306.37000000000006</v>
      </c>
      <c r="M87" s="114">
        <f t="shared" ref="M87:M96" si="37">L87/K87*100</f>
        <v>43.829756795422043</v>
      </c>
    </row>
    <row r="88" spans="1:13" x14ac:dyDescent="0.25">
      <c r="A88" s="4"/>
      <c r="B88" s="4" t="s">
        <v>255</v>
      </c>
      <c r="C88" s="8">
        <v>0</v>
      </c>
      <c r="D88" s="9">
        <v>0</v>
      </c>
      <c r="E88" s="8">
        <v>79</v>
      </c>
      <c r="F88" s="9">
        <v>50.1</v>
      </c>
      <c r="G88" s="8"/>
      <c r="H88" s="8">
        <v>79</v>
      </c>
      <c r="I88" s="8">
        <v>140</v>
      </c>
      <c r="J88" s="8">
        <v>140</v>
      </c>
      <c r="K88" s="8">
        <v>140</v>
      </c>
      <c r="L88" s="9">
        <v>27.7</v>
      </c>
      <c r="M88" s="114">
        <f t="shared" si="37"/>
        <v>19.785714285714285</v>
      </c>
    </row>
    <row r="89" spans="1:13" x14ac:dyDescent="0.25">
      <c r="A89" s="4"/>
      <c r="B89" s="4" t="s">
        <v>256</v>
      </c>
      <c r="C89" s="8">
        <v>0</v>
      </c>
      <c r="D89" s="9">
        <v>0</v>
      </c>
      <c r="E89" s="8">
        <v>121</v>
      </c>
      <c r="F89" s="9">
        <v>0</v>
      </c>
      <c r="G89" s="8"/>
      <c r="H89" s="8">
        <v>121</v>
      </c>
      <c r="I89" s="8">
        <v>60</v>
      </c>
      <c r="J89" s="8">
        <v>60</v>
      </c>
      <c r="K89" s="8">
        <v>60</v>
      </c>
      <c r="L89" s="9">
        <v>14.79</v>
      </c>
      <c r="M89" s="114">
        <f t="shared" si="37"/>
        <v>24.65</v>
      </c>
    </row>
    <row r="90" spans="1:13" x14ac:dyDescent="0.25">
      <c r="A90" s="4"/>
      <c r="B90" s="4" t="s">
        <v>257</v>
      </c>
      <c r="C90" s="8">
        <f>SUM(C91:C96)</f>
        <v>10</v>
      </c>
      <c r="D90" s="9">
        <f>SUM(D91:D96)</f>
        <v>10.33</v>
      </c>
      <c r="E90" s="8">
        <f t="shared" ref="E90" si="38">SUM(E91:E96)</f>
        <v>499</v>
      </c>
      <c r="F90" s="9">
        <f>SUM(F91:F96)</f>
        <v>219.53</v>
      </c>
      <c r="G90" s="8"/>
      <c r="H90" s="8">
        <f t="shared" ref="H90:K90" si="39">SUM(H91:H96)</f>
        <v>499</v>
      </c>
      <c r="I90" s="8">
        <f t="shared" si="39"/>
        <v>499</v>
      </c>
      <c r="J90" s="8">
        <f t="shared" si="39"/>
        <v>499</v>
      </c>
      <c r="K90" s="8">
        <f t="shared" si="39"/>
        <v>499</v>
      </c>
      <c r="L90" s="9">
        <f t="shared" ref="L90" si="40">SUM(L91:L96)</f>
        <v>263.88000000000005</v>
      </c>
      <c r="M90" s="114">
        <f t="shared" si="37"/>
        <v>52.881763527054119</v>
      </c>
    </row>
    <row r="91" spans="1:13" x14ac:dyDescent="0.25">
      <c r="A91" s="4" t="s">
        <v>258</v>
      </c>
      <c r="B91" s="4" t="s">
        <v>259</v>
      </c>
      <c r="C91" s="8">
        <v>0</v>
      </c>
      <c r="D91" s="9">
        <v>0</v>
      </c>
      <c r="E91" s="8">
        <v>28</v>
      </c>
      <c r="F91" s="9">
        <v>6.93</v>
      </c>
      <c r="G91" s="8"/>
      <c r="H91" s="8">
        <v>28</v>
      </c>
      <c r="I91" s="8">
        <v>28</v>
      </c>
      <c r="J91" s="8">
        <v>28</v>
      </c>
      <c r="K91" s="8">
        <v>28</v>
      </c>
      <c r="L91" s="9">
        <v>3.05</v>
      </c>
      <c r="M91" s="114">
        <f t="shared" si="37"/>
        <v>10.892857142857142</v>
      </c>
    </row>
    <row r="92" spans="1:13" x14ac:dyDescent="0.25">
      <c r="A92" s="4"/>
      <c r="B92" s="4" t="s">
        <v>260</v>
      </c>
      <c r="C92" s="8">
        <v>0</v>
      </c>
      <c r="D92" s="9">
        <v>0</v>
      </c>
      <c r="E92" s="8">
        <v>280</v>
      </c>
      <c r="F92" s="9">
        <v>136.22</v>
      </c>
      <c r="G92" s="8"/>
      <c r="H92" s="8">
        <v>280</v>
      </c>
      <c r="I92" s="8">
        <v>280</v>
      </c>
      <c r="J92" s="8">
        <v>280</v>
      </c>
      <c r="K92" s="8">
        <v>280</v>
      </c>
      <c r="L92" s="9">
        <v>176.11</v>
      </c>
      <c r="M92" s="114">
        <f t="shared" si="37"/>
        <v>62.896428571428572</v>
      </c>
    </row>
    <row r="93" spans="1:13" x14ac:dyDescent="0.25">
      <c r="A93" s="4"/>
      <c r="B93" s="4" t="s">
        <v>261</v>
      </c>
      <c r="C93" s="8">
        <v>10</v>
      </c>
      <c r="D93" s="9">
        <v>10.33</v>
      </c>
      <c r="E93" s="8">
        <v>16</v>
      </c>
      <c r="F93" s="9">
        <v>10.18</v>
      </c>
      <c r="G93" s="8"/>
      <c r="H93" s="8">
        <v>16</v>
      </c>
      <c r="I93" s="8">
        <v>16</v>
      </c>
      <c r="J93" s="8">
        <v>16</v>
      </c>
      <c r="K93" s="8">
        <v>16</v>
      </c>
      <c r="L93" s="9">
        <v>10.06</v>
      </c>
      <c r="M93" s="114">
        <f t="shared" si="37"/>
        <v>62.875</v>
      </c>
    </row>
    <row r="94" spans="1:13" x14ac:dyDescent="0.25">
      <c r="A94" s="4"/>
      <c r="B94" s="4" t="s">
        <v>262</v>
      </c>
      <c r="C94" s="8">
        <v>0</v>
      </c>
      <c r="D94" s="9">
        <v>0</v>
      </c>
      <c r="E94" s="8">
        <v>60</v>
      </c>
      <c r="F94" s="9">
        <v>15.03</v>
      </c>
      <c r="G94" s="8"/>
      <c r="H94" s="8">
        <v>60</v>
      </c>
      <c r="I94" s="8">
        <v>60</v>
      </c>
      <c r="J94" s="8">
        <v>60</v>
      </c>
      <c r="K94" s="8">
        <v>60</v>
      </c>
      <c r="L94" s="9">
        <v>12.74</v>
      </c>
      <c r="M94" s="114">
        <f t="shared" si="37"/>
        <v>21.233333333333334</v>
      </c>
    </row>
    <row r="95" spans="1:13" x14ac:dyDescent="0.25">
      <c r="A95" s="4"/>
      <c r="B95" s="4" t="s">
        <v>263</v>
      </c>
      <c r="C95" s="8">
        <v>0</v>
      </c>
      <c r="D95" s="9">
        <v>0</v>
      </c>
      <c r="E95" s="8">
        <v>20</v>
      </c>
      <c r="F95" s="9">
        <v>5.01</v>
      </c>
      <c r="G95" s="8"/>
      <c r="H95" s="8">
        <v>20</v>
      </c>
      <c r="I95" s="8">
        <v>20</v>
      </c>
      <c r="J95" s="8">
        <v>20</v>
      </c>
      <c r="K95" s="8">
        <v>20</v>
      </c>
      <c r="L95" s="9">
        <v>2.19</v>
      </c>
      <c r="M95" s="114">
        <f t="shared" si="37"/>
        <v>10.95</v>
      </c>
    </row>
    <row r="96" spans="1:13" x14ac:dyDescent="0.25">
      <c r="A96" s="4"/>
      <c r="B96" s="4" t="s">
        <v>264</v>
      </c>
      <c r="C96" s="8">
        <v>0</v>
      </c>
      <c r="D96" s="9">
        <v>0</v>
      </c>
      <c r="E96" s="8">
        <v>95</v>
      </c>
      <c r="F96" s="9">
        <v>46.16</v>
      </c>
      <c r="G96" s="8"/>
      <c r="H96" s="8">
        <v>95</v>
      </c>
      <c r="I96" s="8">
        <v>95</v>
      </c>
      <c r="J96" s="8">
        <v>95</v>
      </c>
      <c r="K96" s="8">
        <v>95</v>
      </c>
      <c r="L96" s="9">
        <v>59.73</v>
      </c>
      <c r="M96" s="114">
        <f t="shared" si="37"/>
        <v>62.873684210526314</v>
      </c>
    </row>
    <row r="97" spans="1:13" x14ac:dyDescent="0.25">
      <c r="A97" s="4"/>
      <c r="B97" s="4"/>
      <c r="C97" s="8"/>
      <c r="D97" s="9"/>
      <c r="E97" s="8"/>
      <c r="F97" s="9"/>
      <c r="G97" s="8"/>
      <c r="H97" s="8"/>
      <c r="I97" s="8"/>
      <c r="J97" s="8"/>
      <c r="K97" s="8"/>
      <c r="L97" s="8"/>
      <c r="M97" s="115"/>
    </row>
    <row r="98" spans="1:13" x14ac:dyDescent="0.25">
      <c r="A98" s="4"/>
      <c r="B98" s="4" t="s">
        <v>115</v>
      </c>
      <c r="C98" s="8">
        <f>C99+C102+ C106+C108</f>
        <v>4221</v>
      </c>
      <c r="D98" s="9">
        <f>D99+D102+ D106+D108</f>
        <v>3729.75</v>
      </c>
      <c r="E98" s="8">
        <f>E99+E102+ E106+E108</f>
        <v>6132</v>
      </c>
      <c r="F98" s="9">
        <f>F99+F102+ F106+F108</f>
        <v>3585.57</v>
      </c>
      <c r="G98" s="8"/>
      <c r="H98" s="8">
        <f>H99+H102+ H106+H108</f>
        <v>5332</v>
      </c>
      <c r="I98" s="8">
        <f>I99+I102+ I106+I108</f>
        <v>5332</v>
      </c>
      <c r="J98" s="8">
        <f>J99+J102+ J106+J108</f>
        <v>5332</v>
      </c>
      <c r="K98" s="8">
        <f>K99+K102+ K106+K108</f>
        <v>5332</v>
      </c>
      <c r="L98" s="9">
        <f>L99+L102+ L106+L108</f>
        <v>3352.73</v>
      </c>
      <c r="M98" s="114">
        <f>L98/K98*100</f>
        <v>62.879407351837955</v>
      </c>
    </row>
    <row r="99" spans="1:13" x14ac:dyDescent="0.25">
      <c r="A99" s="4"/>
      <c r="B99" s="4" t="s">
        <v>135</v>
      </c>
      <c r="C99" s="8">
        <f>SUM(C100:C101)</f>
        <v>1750</v>
      </c>
      <c r="D99" s="9">
        <f>SUM(D100:D101)</f>
        <v>1699.45</v>
      </c>
      <c r="E99" s="8">
        <f t="shared" ref="E99" si="41">SUM(E100:E101)</f>
        <v>2332</v>
      </c>
      <c r="F99" s="9">
        <f>SUM(F100:F101)</f>
        <v>1633.6</v>
      </c>
      <c r="G99" s="8"/>
      <c r="H99" s="8">
        <f t="shared" ref="H99:K99" si="42">SUM(H100:H101)</f>
        <v>2332</v>
      </c>
      <c r="I99" s="8">
        <f t="shared" si="42"/>
        <v>2332</v>
      </c>
      <c r="J99" s="8">
        <f t="shared" si="42"/>
        <v>2332</v>
      </c>
      <c r="K99" s="8">
        <f t="shared" si="42"/>
        <v>2332</v>
      </c>
      <c r="L99" s="9">
        <f t="shared" ref="L99" si="43">SUM(L100:L101)</f>
        <v>1490.47</v>
      </c>
      <c r="M99" s="114">
        <f t="shared" ref="M99:M114" si="44">L99/K99*100</f>
        <v>63.913807890222984</v>
      </c>
    </row>
    <row r="100" spans="1:13" x14ac:dyDescent="0.25">
      <c r="A100" s="4"/>
      <c r="B100" s="4" t="s">
        <v>205</v>
      </c>
      <c r="C100" s="8">
        <v>1561</v>
      </c>
      <c r="D100" s="9">
        <v>1527.43</v>
      </c>
      <c r="E100" s="8">
        <v>2090</v>
      </c>
      <c r="F100" s="9">
        <v>1457.09</v>
      </c>
      <c r="G100" s="8"/>
      <c r="H100" s="8">
        <v>2090</v>
      </c>
      <c r="I100" s="8">
        <v>2090</v>
      </c>
      <c r="J100" s="8">
        <v>2090</v>
      </c>
      <c r="K100" s="8">
        <v>2090</v>
      </c>
      <c r="L100" s="9">
        <v>1351.28</v>
      </c>
      <c r="M100" s="114">
        <f t="shared" si="44"/>
        <v>64.654545454545456</v>
      </c>
    </row>
    <row r="101" spans="1:13" x14ac:dyDescent="0.25">
      <c r="A101" s="4"/>
      <c r="B101" s="4" t="s">
        <v>206</v>
      </c>
      <c r="C101" s="8">
        <v>189</v>
      </c>
      <c r="D101" s="9">
        <v>172.02</v>
      </c>
      <c r="E101" s="8">
        <v>242</v>
      </c>
      <c r="F101" s="9">
        <v>176.51</v>
      </c>
      <c r="G101" s="8"/>
      <c r="H101" s="8">
        <v>242</v>
      </c>
      <c r="I101" s="8">
        <v>242</v>
      </c>
      <c r="J101" s="8">
        <v>242</v>
      </c>
      <c r="K101" s="8">
        <v>242</v>
      </c>
      <c r="L101" s="9">
        <v>139.19</v>
      </c>
      <c r="M101" s="114">
        <f t="shared" si="44"/>
        <v>57.516528925619838</v>
      </c>
    </row>
    <row r="102" spans="1:13" x14ac:dyDescent="0.25">
      <c r="A102" s="4"/>
      <c r="B102" s="4" t="s">
        <v>118</v>
      </c>
      <c r="C102" s="8">
        <f>SUM(C103:C105)</f>
        <v>640</v>
      </c>
      <c r="D102" s="9">
        <f>SUM(D103:D105)</f>
        <v>438.79</v>
      </c>
      <c r="E102" s="8">
        <f>SUM(E103:E105)</f>
        <v>1700</v>
      </c>
      <c r="F102" s="9">
        <f>SUM(F103:F105)</f>
        <v>656.56999999999994</v>
      </c>
      <c r="G102" s="8"/>
      <c r="H102" s="8">
        <f>SUM(H103:H105)</f>
        <v>700</v>
      </c>
      <c r="I102" s="8">
        <f>SUM(I103:I105)</f>
        <v>700</v>
      </c>
      <c r="J102" s="8">
        <f>SUM(J103:J105)</f>
        <v>700</v>
      </c>
      <c r="K102" s="8">
        <f>SUM(K103:K105)</f>
        <v>700</v>
      </c>
      <c r="L102" s="9">
        <f>SUM(L103:L105)</f>
        <v>471.26</v>
      </c>
      <c r="M102" s="114">
        <f t="shared" si="44"/>
        <v>67.322857142857146</v>
      </c>
    </row>
    <row r="103" spans="1:13" x14ac:dyDescent="0.25">
      <c r="A103" s="4"/>
      <c r="B103" s="4" t="s">
        <v>138</v>
      </c>
      <c r="C103" s="8">
        <v>0</v>
      </c>
      <c r="D103" s="9">
        <v>72.260000000000005</v>
      </c>
      <c r="E103" s="8">
        <v>500</v>
      </c>
      <c r="F103" s="9">
        <v>0</v>
      </c>
      <c r="G103" s="8"/>
      <c r="H103" s="8">
        <v>0</v>
      </c>
      <c r="I103" s="8">
        <v>0</v>
      </c>
      <c r="J103" s="8">
        <v>0</v>
      </c>
      <c r="K103" s="8">
        <v>0</v>
      </c>
      <c r="L103" s="9">
        <v>0</v>
      </c>
      <c r="M103" s="114" t="s">
        <v>517</v>
      </c>
    </row>
    <row r="104" spans="1:13" x14ac:dyDescent="0.25">
      <c r="A104" s="4"/>
      <c r="B104" s="4" t="s">
        <v>141</v>
      </c>
      <c r="C104" s="8">
        <v>554</v>
      </c>
      <c r="D104" s="9">
        <v>308.18</v>
      </c>
      <c r="E104" s="8">
        <v>700</v>
      </c>
      <c r="F104" s="9">
        <v>478.46</v>
      </c>
      <c r="G104" s="8"/>
      <c r="H104" s="8">
        <v>500</v>
      </c>
      <c r="I104" s="8">
        <v>500</v>
      </c>
      <c r="J104" s="8">
        <v>500</v>
      </c>
      <c r="K104" s="8">
        <v>500</v>
      </c>
      <c r="L104" s="9">
        <v>274.14</v>
      </c>
      <c r="M104" s="114">
        <f t="shared" si="44"/>
        <v>54.827999999999996</v>
      </c>
    </row>
    <row r="105" spans="1:13" x14ac:dyDescent="0.25">
      <c r="A105" s="4"/>
      <c r="B105" s="4" t="s">
        <v>265</v>
      </c>
      <c r="C105" s="8">
        <v>86</v>
      </c>
      <c r="D105" s="9">
        <v>58.35</v>
      </c>
      <c r="E105" s="8">
        <v>500</v>
      </c>
      <c r="F105" s="9">
        <v>178.11</v>
      </c>
      <c r="G105" s="8"/>
      <c r="H105" s="8">
        <v>200</v>
      </c>
      <c r="I105" s="8">
        <v>200</v>
      </c>
      <c r="J105" s="8">
        <v>200</v>
      </c>
      <c r="K105" s="8">
        <v>200</v>
      </c>
      <c r="L105" s="9">
        <v>197.12</v>
      </c>
      <c r="M105" s="114">
        <f t="shared" si="44"/>
        <v>98.56</v>
      </c>
    </row>
    <row r="106" spans="1:13" x14ac:dyDescent="0.25">
      <c r="A106" s="4"/>
      <c r="B106" s="4" t="s">
        <v>212</v>
      </c>
      <c r="C106" s="8">
        <f>SUM(C107:C107)</f>
        <v>0</v>
      </c>
      <c r="D106" s="9">
        <f>SUM(D107:D107)</f>
        <v>0</v>
      </c>
      <c r="E106" s="8">
        <f t="shared" ref="E106" si="45">SUM(E107:E107)</f>
        <v>0</v>
      </c>
      <c r="F106" s="9">
        <f>SUM(F107:F107)</f>
        <v>0</v>
      </c>
      <c r="G106" s="10"/>
      <c r="H106" s="8">
        <f t="shared" ref="H106:L106" si="46">SUM(H107:H107)</f>
        <v>200</v>
      </c>
      <c r="I106" s="8">
        <f t="shared" si="46"/>
        <v>200</v>
      </c>
      <c r="J106" s="8">
        <f t="shared" si="46"/>
        <v>200</v>
      </c>
      <c r="K106" s="8">
        <f t="shared" si="46"/>
        <v>200</v>
      </c>
      <c r="L106" s="9">
        <f t="shared" si="46"/>
        <v>115</v>
      </c>
      <c r="M106" s="114">
        <f t="shared" si="44"/>
        <v>57.499999999999993</v>
      </c>
    </row>
    <row r="107" spans="1:13" x14ac:dyDescent="0.25">
      <c r="A107" s="4"/>
      <c r="B107" s="4" t="s">
        <v>213</v>
      </c>
      <c r="C107" s="8">
        <v>0</v>
      </c>
      <c r="D107" s="9">
        <v>0</v>
      </c>
      <c r="E107" s="8">
        <v>0</v>
      </c>
      <c r="F107" s="9">
        <v>0</v>
      </c>
      <c r="G107" s="10"/>
      <c r="H107" s="8">
        <v>200</v>
      </c>
      <c r="I107" s="8">
        <v>200</v>
      </c>
      <c r="J107" s="8">
        <v>200</v>
      </c>
      <c r="K107" s="8">
        <v>200</v>
      </c>
      <c r="L107" s="9">
        <v>115</v>
      </c>
      <c r="M107" s="114">
        <f t="shared" si="44"/>
        <v>57.499999999999993</v>
      </c>
    </row>
    <row r="108" spans="1:13" x14ac:dyDescent="0.25">
      <c r="A108" s="4"/>
      <c r="B108" s="4" t="s">
        <v>120</v>
      </c>
      <c r="C108" s="8">
        <f>SUM(C109:C110)</f>
        <v>1831</v>
      </c>
      <c r="D108" s="9">
        <f>SUM(D109:D110)</f>
        <v>1591.51</v>
      </c>
      <c r="E108" s="8">
        <f t="shared" ref="E108" si="47">SUM(E109:E110)</f>
        <v>2100</v>
      </c>
      <c r="F108" s="9">
        <f>SUM(F109:F110)</f>
        <v>1295.4000000000001</v>
      </c>
      <c r="G108" s="8"/>
      <c r="H108" s="8">
        <f t="shared" ref="H108:K108" si="48">SUM(H109:H110)</f>
        <v>2100</v>
      </c>
      <c r="I108" s="8">
        <f t="shared" si="48"/>
        <v>2100</v>
      </c>
      <c r="J108" s="8">
        <f t="shared" si="48"/>
        <v>2100</v>
      </c>
      <c r="K108" s="8">
        <f t="shared" si="48"/>
        <v>2100</v>
      </c>
      <c r="L108" s="9">
        <f t="shared" ref="L108" si="49">SUM(L109:L110)</f>
        <v>1276</v>
      </c>
      <c r="M108" s="114">
        <f t="shared" si="44"/>
        <v>60.761904761904759</v>
      </c>
    </row>
    <row r="109" spans="1:13" x14ac:dyDescent="0.25">
      <c r="A109" s="4"/>
      <c r="B109" s="4" t="s">
        <v>252</v>
      </c>
      <c r="C109" s="8">
        <v>0</v>
      </c>
      <c r="D109" s="9">
        <v>0</v>
      </c>
      <c r="E109" s="8">
        <v>100</v>
      </c>
      <c r="F109" s="9">
        <v>0</v>
      </c>
      <c r="G109" s="8"/>
      <c r="H109" s="8">
        <v>100</v>
      </c>
      <c r="I109" s="8">
        <v>100</v>
      </c>
      <c r="J109" s="8">
        <v>100</v>
      </c>
      <c r="K109" s="8">
        <v>100</v>
      </c>
      <c r="L109" s="9">
        <v>0</v>
      </c>
      <c r="M109" s="114">
        <f t="shared" si="44"/>
        <v>0</v>
      </c>
    </row>
    <row r="110" spans="1:13" x14ac:dyDescent="0.25">
      <c r="A110" s="4"/>
      <c r="B110" s="4" t="s">
        <v>266</v>
      </c>
      <c r="C110" s="8">
        <v>1831</v>
      </c>
      <c r="D110" s="9">
        <v>1591.51</v>
      </c>
      <c r="E110" s="8">
        <v>2000</v>
      </c>
      <c r="F110" s="9">
        <v>1295.4000000000001</v>
      </c>
      <c r="G110" s="8"/>
      <c r="H110" s="8">
        <v>2000</v>
      </c>
      <c r="I110" s="8">
        <v>2000</v>
      </c>
      <c r="J110" s="8">
        <v>2000</v>
      </c>
      <c r="K110" s="8">
        <v>2000</v>
      </c>
      <c r="L110" s="9">
        <v>1276</v>
      </c>
      <c r="M110" s="114">
        <f t="shared" si="44"/>
        <v>63.800000000000004</v>
      </c>
    </row>
    <row r="111" spans="1:13" x14ac:dyDescent="0.25">
      <c r="A111" s="4"/>
      <c r="B111" s="4"/>
      <c r="C111" s="8"/>
      <c r="D111" s="9"/>
      <c r="E111" s="8"/>
      <c r="F111" s="9"/>
      <c r="G111" s="8"/>
      <c r="H111" s="8"/>
      <c r="I111" s="8"/>
      <c r="J111" s="8"/>
      <c r="K111" s="8"/>
      <c r="L111" s="9"/>
      <c r="M111" s="114"/>
    </row>
    <row r="112" spans="1:13" x14ac:dyDescent="0.25">
      <c r="A112" s="4"/>
      <c r="B112" s="4" t="s">
        <v>267</v>
      </c>
      <c r="C112" s="7">
        <f t="shared" ref="C112:F113" si="50">C113</f>
        <v>0</v>
      </c>
      <c r="D112" s="9">
        <f t="shared" si="50"/>
        <v>0</v>
      </c>
      <c r="E112" s="7">
        <f t="shared" si="50"/>
        <v>50</v>
      </c>
      <c r="F112" s="9">
        <f t="shared" si="50"/>
        <v>0</v>
      </c>
      <c r="G112" s="7"/>
      <c r="H112" s="7">
        <f t="shared" ref="H112:L113" si="51">H113</f>
        <v>50</v>
      </c>
      <c r="I112" s="7">
        <f t="shared" si="51"/>
        <v>50</v>
      </c>
      <c r="J112" s="7">
        <f t="shared" si="51"/>
        <v>50</v>
      </c>
      <c r="K112" s="7">
        <f t="shared" si="51"/>
        <v>50</v>
      </c>
      <c r="L112" s="9">
        <f t="shared" si="51"/>
        <v>0</v>
      </c>
      <c r="M112" s="114">
        <f t="shared" si="44"/>
        <v>0</v>
      </c>
    </row>
    <row r="113" spans="1:13" x14ac:dyDescent="0.25">
      <c r="A113" s="4"/>
      <c r="B113" s="4" t="s">
        <v>268</v>
      </c>
      <c r="C113" s="7">
        <f t="shared" si="50"/>
        <v>0</v>
      </c>
      <c r="D113" s="9">
        <f t="shared" si="50"/>
        <v>0</v>
      </c>
      <c r="E113" s="7">
        <f t="shared" si="50"/>
        <v>50</v>
      </c>
      <c r="F113" s="9">
        <f t="shared" si="50"/>
        <v>0</v>
      </c>
      <c r="G113" s="7"/>
      <c r="H113" s="7">
        <f t="shared" si="51"/>
        <v>50</v>
      </c>
      <c r="I113" s="7">
        <f t="shared" si="51"/>
        <v>50</v>
      </c>
      <c r="J113" s="7">
        <f t="shared" si="51"/>
        <v>50</v>
      </c>
      <c r="K113" s="7">
        <f t="shared" si="51"/>
        <v>50</v>
      </c>
      <c r="L113" s="9">
        <f t="shared" si="51"/>
        <v>0</v>
      </c>
      <c r="M113" s="114">
        <f t="shared" si="44"/>
        <v>0</v>
      </c>
    </row>
    <row r="114" spans="1:13" x14ac:dyDescent="0.25">
      <c r="A114" s="4"/>
      <c r="B114" s="4" t="s">
        <v>269</v>
      </c>
      <c r="C114" s="7">
        <v>0</v>
      </c>
      <c r="D114" s="9">
        <v>0</v>
      </c>
      <c r="E114" s="7">
        <v>50</v>
      </c>
      <c r="F114" s="9">
        <v>0</v>
      </c>
      <c r="G114" s="7"/>
      <c r="H114" s="7">
        <v>50</v>
      </c>
      <c r="I114" s="7">
        <v>50</v>
      </c>
      <c r="J114" s="7">
        <v>50</v>
      </c>
      <c r="K114" s="7">
        <v>50</v>
      </c>
      <c r="L114" s="9">
        <v>0</v>
      </c>
      <c r="M114" s="114">
        <f t="shared" si="44"/>
        <v>0</v>
      </c>
    </row>
    <row r="115" spans="1:13" x14ac:dyDescent="0.25">
      <c r="A115" s="4"/>
      <c r="B115" s="4"/>
      <c r="C115" s="7"/>
      <c r="D115" s="9"/>
      <c r="E115" s="7"/>
      <c r="F115" s="9"/>
      <c r="G115" s="7"/>
      <c r="H115" s="7"/>
      <c r="I115" s="7"/>
      <c r="J115" s="7"/>
      <c r="K115" s="7"/>
      <c r="L115" s="9"/>
      <c r="M115" s="114"/>
    </row>
    <row r="116" spans="1:13" x14ac:dyDescent="0.25">
      <c r="A116" s="4"/>
      <c r="B116" s="4"/>
      <c r="C116" s="7"/>
      <c r="D116" s="9"/>
      <c r="E116" s="7"/>
      <c r="F116" s="9"/>
      <c r="G116" s="7"/>
      <c r="H116" s="7"/>
      <c r="I116" s="7"/>
      <c r="J116" s="7"/>
      <c r="K116" s="7"/>
      <c r="L116" s="9"/>
      <c r="M116" s="114"/>
    </row>
    <row r="117" spans="1:13" x14ac:dyDescent="0.25">
      <c r="A117" s="4"/>
      <c r="B117" s="4"/>
      <c r="C117" s="7"/>
      <c r="D117" s="9"/>
      <c r="E117" s="7"/>
      <c r="F117" s="7"/>
      <c r="G117" s="7"/>
      <c r="H117" s="7"/>
      <c r="I117" s="7"/>
      <c r="J117" s="7"/>
      <c r="K117" s="7"/>
      <c r="L117" s="7"/>
      <c r="M117" s="3"/>
    </row>
    <row r="118" spans="1:13" x14ac:dyDescent="0.25">
      <c r="A118" s="4"/>
      <c r="B118" s="4" t="s">
        <v>244</v>
      </c>
      <c r="C118" s="4"/>
      <c r="D118" s="4"/>
      <c r="E118" s="4"/>
      <c r="F118" s="4"/>
      <c r="G118" s="4"/>
      <c r="H118" s="3"/>
      <c r="I118" s="3"/>
      <c r="J118" s="3"/>
      <c r="K118" s="3"/>
      <c r="L118" s="3"/>
      <c r="M118" s="3"/>
    </row>
    <row r="119" spans="1:13" x14ac:dyDescent="0.25">
      <c r="A119" s="4"/>
      <c r="B119" s="4" t="s">
        <v>270</v>
      </c>
      <c r="C119" s="4"/>
      <c r="D119" s="4"/>
      <c r="E119" s="4"/>
      <c r="F119" s="4"/>
      <c r="G119" s="4"/>
      <c r="H119" s="3"/>
      <c r="I119" s="3"/>
      <c r="J119" s="3"/>
      <c r="K119" s="3"/>
      <c r="L119" s="3"/>
      <c r="M119" s="3"/>
    </row>
    <row r="120" spans="1:13" x14ac:dyDescent="0.25">
      <c r="A120" s="4"/>
      <c r="B120" s="4"/>
      <c r="C120" s="4"/>
      <c r="D120" s="4"/>
      <c r="E120" s="4"/>
      <c r="F120" s="4"/>
      <c r="G120" s="4"/>
      <c r="H120" s="3"/>
      <c r="I120" s="3"/>
      <c r="J120" s="3"/>
      <c r="K120" s="3"/>
      <c r="L120" s="3"/>
      <c r="M120" s="3"/>
    </row>
    <row r="121" spans="1:13" x14ac:dyDescent="0.25">
      <c r="A121" s="4"/>
      <c r="B121" s="4"/>
      <c r="C121" s="5" t="s">
        <v>3</v>
      </c>
      <c r="D121" s="5" t="s">
        <v>3</v>
      </c>
      <c r="E121" s="5" t="s">
        <v>4</v>
      </c>
      <c r="F121" s="118" t="s">
        <v>5</v>
      </c>
      <c r="G121" s="5" t="s">
        <v>6</v>
      </c>
      <c r="H121" s="5" t="s">
        <v>4</v>
      </c>
      <c r="I121" s="5" t="s">
        <v>7</v>
      </c>
      <c r="J121" s="5" t="s">
        <v>8</v>
      </c>
      <c r="K121" s="5" t="s">
        <v>9</v>
      </c>
      <c r="L121" s="5" t="s">
        <v>507</v>
      </c>
      <c r="M121" s="91" t="s">
        <v>508</v>
      </c>
    </row>
    <row r="122" spans="1:13" x14ac:dyDescent="0.25">
      <c r="A122" s="22" t="s">
        <v>99</v>
      </c>
      <c r="B122" s="4"/>
      <c r="C122" s="5">
        <v>2011</v>
      </c>
      <c r="D122" s="5">
        <v>2012</v>
      </c>
      <c r="E122" s="6">
        <v>2013</v>
      </c>
      <c r="F122" s="120"/>
      <c r="G122" s="5"/>
      <c r="H122" s="6">
        <v>2014</v>
      </c>
      <c r="I122" s="6">
        <v>2014</v>
      </c>
      <c r="J122" s="6">
        <v>2014</v>
      </c>
      <c r="K122" s="6">
        <v>2014</v>
      </c>
      <c r="L122" s="6">
        <v>2014</v>
      </c>
      <c r="M122" s="91" t="s">
        <v>509</v>
      </c>
    </row>
    <row r="123" spans="1:13" x14ac:dyDescent="0.25">
      <c r="A123" s="4" t="s">
        <v>100</v>
      </c>
      <c r="B123" s="4"/>
      <c r="C123" s="5" t="s">
        <v>11</v>
      </c>
      <c r="D123" s="5" t="s">
        <v>11</v>
      </c>
      <c r="E123" s="6" t="s">
        <v>11</v>
      </c>
      <c r="F123" s="5" t="s">
        <v>11</v>
      </c>
      <c r="G123" s="5"/>
      <c r="H123" s="6" t="s">
        <v>11</v>
      </c>
      <c r="I123" s="6" t="s">
        <v>11</v>
      </c>
      <c r="J123" s="6" t="s">
        <v>11</v>
      </c>
      <c r="K123" s="6" t="s">
        <v>11</v>
      </c>
      <c r="L123" s="93" t="s">
        <v>11</v>
      </c>
      <c r="M123" s="3"/>
    </row>
    <row r="124" spans="1:13" x14ac:dyDescent="0.25">
      <c r="A124" s="4" t="s">
        <v>101</v>
      </c>
      <c r="B124" s="4"/>
      <c r="C124" s="4"/>
      <c r="D124" s="4"/>
      <c r="E124" s="4"/>
      <c r="F124" s="4"/>
      <c r="G124" s="4"/>
      <c r="H124" s="3"/>
      <c r="I124" s="3"/>
      <c r="J124" s="3"/>
      <c r="K124" s="3"/>
      <c r="L124" s="3"/>
      <c r="M124" s="3"/>
    </row>
    <row r="125" spans="1:13" x14ac:dyDescent="0.25">
      <c r="A125" s="4"/>
      <c r="B125" s="4" t="s">
        <v>102</v>
      </c>
      <c r="C125" s="8">
        <f>C126+C133+C144+C157</f>
        <v>6989</v>
      </c>
      <c r="D125" s="9">
        <f>D126+D133+D144+D157</f>
        <v>6738.9400000000005</v>
      </c>
      <c r="E125" s="8">
        <f>E126+E133+E144+E157</f>
        <v>7871</v>
      </c>
      <c r="F125" s="9">
        <f>F126+F133+F144+F157</f>
        <v>6685.0700000000006</v>
      </c>
      <c r="G125" s="8"/>
      <c r="H125" s="8">
        <f>H126+H133+H144+H157</f>
        <v>8340</v>
      </c>
      <c r="I125" s="8">
        <f>I126+I133+I144+I157</f>
        <v>8066</v>
      </c>
      <c r="J125" s="8">
        <f>J126+J133+J144+J157</f>
        <v>8066</v>
      </c>
      <c r="K125" s="8">
        <f>K126+K133+K144+K157</f>
        <v>8077</v>
      </c>
      <c r="L125" s="9">
        <f>L126+L133+L144+L157</f>
        <v>6486.71</v>
      </c>
      <c r="M125" s="114">
        <f>L125/K125*100</f>
        <v>80.31088275349758</v>
      </c>
    </row>
    <row r="126" spans="1:13" x14ac:dyDescent="0.25">
      <c r="A126" s="4"/>
      <c r="B126" s="4" t="s">
        <v>103</v>
      </c>
      <c r="C126" s="8">
        <f>SUM(C127+C128+C131)</f>
        <v>4444</v>
      </c>
      <c r="D126" s="9">
        <f>SUM(D127+D128+D131)</f>
        <v>4372.26</v>
      </c>
      <c r="E126" s="8">
        <f t="shared" ref="E126" si="52">SUM(E127+E128+E131)</f>
        <v>4580</v>
      </c>
      <c r="F126" s="9">
        <f>SUM(F127+F128+F131)</f>
        <v>4406.79</v>
      </c>
      <c r="G126" s="8"/>
      <c r="H126" s="8">
        <f t="shared" ref="H126:K126" si="53">SUM(H127+H128+H131)</f>
        <v>4922</v>
      </c>
      <c r="I126" s="8">
        <f t="shared" si="53"/>
        <v>4922</v>
      </c>
      <c r="J126" s="8">
        <f t="shared" si="53"/>
        <v>4922</v>
      </c>
      <c r="K126" s="8">
        <f t="shared" si="53"/>
        <v>4922</v>
      </c>
      <c r="L126" s="9">
        <f t="shared" ref="L126" si="54">SUM(L127+L128+L131)</f>
        <v>4335.1100000000006</v>
      </c>
      <c r="M126" s="114">
        <f t="shared" ref="M126:M131" si="55">L126/K126*100</f>
        <v>88.076188541243411</v>
      </c>
    </row>
    <row r="127" spans="1:13" x14ac:dyDescent="0.25">
      <c r="A127" s="4"/>
      <c r="B127" s="4" t="s">
        <v>104</v>
      </c>
      <c r="C127" s="8">
        <v>2904</v>
      </c>
      <c r="D127" s="9">
        <v>2866.87</v>
      </c>
      <c r="E127" s="8">
        <v>3000</v>
      </c>
      <c r="F127" s="9">
        <v>2925.51</v>
      </c>
      <c r="G127" s="8"/>
      <c r="H127" s="8">
        <v>3252</v>
      </c>
      <c r="I127" s="8">
        <v>3252</v>
      </c>
      <c r="J127" s="8">
        <v>3252</v>
      </c>
      <c r="K127" s="8">
        <v>3252</v>
      </c>
      <c r="L127" s="9">
        <v>2987.86</v>
      </c>
      <c r="M127" s="114">
        <f t="shared" si="55"/>
        <v>91.877613776137764</v>
      </c>
    </row>
    <row r="128" spans="1:13" x14ac:dyDescent="0.25">
      <c r="A128" s="4"/>
      <c r="B128" s="4" t="s">
        <v>128</v>
      </c>
      <c r="C128" s="8">
        <f>SUM(C129+C130)</f>
        <v>1330</v>
      </c>
      <c r="D128" s="9">
        <f>SUM(D129+D130)</f>
        <v>1380.3899999999999</v>
      </c>
      <c r="E128" s="8">
        <f t="shared" ref="E128" si="56">SUM(E129+E130)</f>
        <v>1430</v>
      </c>
      <c r="F128" s="9">
        <f>SUM(F129+F130)</f>
        <v>1303.78</v>
      </c>
      <c r="G128" s="8"/>
      <c r="H128" s="8">
        <f t="shared" ref="H128:K128" si="57">SUM(H129+H130)</f>
        <v>1470</v>
      </c>
      <c r="I128" s="8">
        <f t="shared" si="57"/>
        <v>1470</v>
      </c>
      <c r="J128" s="8">
        <f t="shared" si="57"/>
        <v>1470</v>
      </c>
      <c r="K128" s="8">
        <f t="shared" si="57"/>
        <v>1470</v>
      </c>
      <c r="L128" s="9">
        <f t="shared" ref="L128" si="58">SUM(L129+L130)</f>
        <v>1177.25</v>
      </c>
      <c r="M128" s="114">
        <f t="shared" si="55"/>
        <v>80.085034013605437</v>
      </c>
    </row>
    <row r="129" spans="1:13" x14ac:dyDescent="0.25">
      <c r="A129" s="4"/>
      <c r="B129" s="4" t="s">
        <v>129</v>
      </c>
      <c r="C129" s="8">
        <v>1330</v>
      </c>
      <c r="D129" s="9">
        <v>1343.86</v>
      </c>
      <c r="E129" s="8">
        <v>1360</v>
      </c>
      <c r="F129" s="9">
        <v>1303.78</v>
      </c>
      <c r="G129" s="8"/>
      <c r="H129" s="8">
        <v>1400</v>
      </c>
      <c r="I129" s="8">
        <v>1400</v>
      </c>
      <c r="J129" s="8">
        <v>1400</v>
      </c>
      <c r="K129" s="8">
        <v>1400</v>
      </c>
      <c r="L129" s="9">
        <v>1142.48</v>
      </c>
      <c r="M129" s="114">
        <f t="shared" si="55"/>
        <v>81.605714285714299</v>
      </c>
    </row>
    <row r="130" spans="1:13" x14ac:dyDescent="0.25">
      <c r="A130" s="4"/>
      <c r="B130" s="4" t="s">
        <v>130</v>
      </c>
      <c r="C130" s="8">
        <v>0</v>
      </c>
      <c r="D130" s="9">
        <v>36.53</v>
      </c>
      <c r="E130" s="8">
        <v>70</v>
      </c>
      <c r="F130" s="9">
        <v>0</v>
      </c>
      <c r="G130" s="8"/>
      <c r="H130" s="8">
        <v>70</v>
      </c>
      <c r="I130" s="8">
        <v>70</v>
      </c>
      <c r="J130" s="8">
        <v>70</v>
      </c>
      <c r="K130" s="8">
        <v>70</v>
      </c>
      <c r="L130" s="9">
        <v>34.770000000000003</v>
      </c>
      <c r="M130" s="114">
        <f t="shared" si="55"/>
        <v>49.671428571428578</v>
      </c>
    </row>
    <row r="131" spans="1:13" x14ac:dyDescent="0.25">
      <c r="A131" s="4"/>
      <c r="B131" s="4" t="s">
        <v>131</v>
      </c>
      <c r="C131" s="8">
        <v>210</v>
      </c>
      <c r="D131" s="9">
        <v>125</v>
      </c>
      <c r="E131" s="8">
        <v>150</v>
      </c>
      <c r="F131" s="9">
        <v>177.5</v>
      </c>
      <c r="G131" s="8"/>
      <c r="H131" s="8">
        <v>200</v>
      </c>
      <c r="I131" s="8">
        <v>200</v>
      </c>
      <c r="J131" s="8">
        <v>200</v>
      </c>
      <c r="K131" s="8">
        <v>200</v>
      </c>
      <c r="L131" s="9">
        <v>170</v>
      </c>
      <c r="M131" s="114">
        <f t="shared" si="55"/>
        <v>85</v>
      </c>
    </row>
    <row r="132" spans="1:13" x14ac:dyDescent="0.25">
      <c r="A132" s="4"/>
      <c r="B132" s="4"/>
      <c r="C132" s="8"/>
      <c r="D132" s="9"/>
      <c r="E132" s="8"/>
      <c r="F132" s="9"/>
      <c r="G132" s="8"/>
      <c r="H132" s="8"/>
      <c r="I132" s="8"/>
      <c r="J132" s="8"/>
      <c r="K132" s="8"/>
      <c r="L132" s="8"/>
      <c r="M132" s="115"/>
    </row>
    <row r="133" spans="1:13" x14ac:dyDescent="0.25">
      <c r="A133" s="4"/>
      <c r="B133" s="4" t="s">
        <v>105</v>
      </c>
      <c r="C133" s="8">
        <f>C134+C135+C142</f>
        <v>1712</v>
      </c>
      <c r="D133" s="9">
        <f>D134+D135+D142</f>
        <v>1697.3700000000001</v>
      </c>
      <c r="E133" s="8">
        <f t="shared" ref="E133" si="59">E134+E135+E142</f>
        <v>1752</v>
      </c>
      <c r="F133" s="9">
        <f>F134+F135+F142</f>
        <v>1693.64</v>
      </c>
      <c r="G133" s="8"/>
      <c r="H133" s="8">
        <f t="shared" ref="H133:K133" si="60">H134+H135+H142</f>
        <v>1876</v>
      </c>
      <c r="I133" s="8">
        <f t="shared" si="60"/>
        <v>1728</v>
      </c>
      <c r="J133" s="8">
        <f t="shared" si="60"/>
        <v>1728</v>
      </c>
      <c r="K133" s="8">
        <f t="shared" si="60"/>
        <v>1739</v>
      </c>
      <c r="L133" s="9">
        <f t="shared" ref="L133" si="61">L134+L135+L142</f>
        <v>1540.7299999999998</v>
      </c>
      <c r="M133" s="114">
        <f>L133/K133*100</f>
        <v>88.598619896492224</v>
      </c>
    </row>
    <row r="134" spans="1:13" x14ac:dyDescent="0.25">
      <c r="A134" s="4"/>
      <c r="B134" s="4" t="s">
        <v>271</v>
      </c>
      <c r="C134" s="8">
        <v>461</v>
      </c>
      <c r="D134" s="9">
        <v>459.62</v>
      </c>
      <c r="E134" s="8">
        <v>472</v>
      </c>
      <c r="F134" s="9">
        <v>454.02</v>
      </c>
      <c r="G134" s="8"/>
      <c r="H134" s="8">
        <v>500</v>
      </c>
      <c r="I134" s="8">
        <v>500</v>
      </c>
      <c r="J134" s="8">
        <v>500</v>
      </c>
      <c r="K134" s="8">
        <v>500</v>
      </c>
      <c r="L134" s="9">
        <v>439.89</v>
      </c>
      <c r="M134" s="114">
        <f t="shared" ref="M134:M142" si="62">L134/K134*100</f>
        <v>87.977999999999994</v>
      </c>
    </row>
    <row r="135" spans="1:13" x14ac:dyDescent="0.25">
      <c r="A135" s="4"/>
      <c r="B135" s="4" t="s">
        <v>107</v>
      </c>
      <c r="C135" s="8">
        <f>SUM(C136:C141)</f>
        <v>1118</v>
      </c>
      <c r="D135" s="9">
        <f>SUM(D136:D141)</f>
        <v>1106.45</v>
      </c>
      <c r="E135" s="8">
        <f t="shared" ref="E135" si="63">SUM(E136:E141)</f>
        <v>1143</v>
      </c>
      <c r="F135" s="9">
        <f>SUM(F136:F141)</f>
        <v>1107.5900000000001</v>
      </c>
      <c r="G135" s="8"/>
      <c r="H135" s="8">
        <f t="shared" ref="H135:K135" si="64">SUM(H136:H141)</f>
        <v>1228</v>
      </c>
      <c r="I135" s="8">
        <f t="shared" si="64"/>
        <v>1228</v>
      </c>
      <c r="J135" s="8">
        <f t="shared" si="64"/>
        <v>1228</v>
      </c>
      <c r="K135" s="8">
        <f t="shared" si="64"/>
        <v>1228</v>
      </c>
      <c r="L135" s="9">
        <f t="shared" ref="L135" si="65">SUM(L136:L141)</f>
        <v>1090.25</v>
      </c>
      <c r="M135" s="114">
        <f t="shared" si="62"/>
        <v>88.782573289902274</v>
      </c>
    </row>
    <row r="136" spans="1:13" x14ac:dyDescent="0.25">
      <c r="A136" s="4"/>
      <c r="B136" s="4" t="s">
        <v>108</v>
      </c>
      <c r="C136" s="8">
        <v>63</v>
      </c>
      <c r="D136" s="9">
        <v>62.08</v>
      </c>
      <c r="E136" s="8">
        <v>64</v>
      </c>
      <c r="F136" s="9">
        <v>62.58</v>
      </c>
      <c r="G136" s="8"/>
      <c r="H136" s="8">
        <v>69</v>
      </c>
      <c r="I136" s="8">
        <v>69</v>
      </c>
      <c r="J136" s="8">
        <v>69</v>
      </c>
      <c r="K136" s="8">
        <v>69</v>
      </c>
      <c r="L136" s="9">
        <v>61.17</v>
      </c>
      <c r="M136" s="114">
        <f t="shared" si="62"/>
        <v>88.652173913043484</v>
      </c>
    </row>
    <row r="137" spans="1:13" x14ac:dyDescent="0.25">
      <c r="A137" s="4"/>
      <c r="B137" s="4" t="s">
        <v>109</v>
      </c>
      <c r="C137" s="8">
        <v>627</v>
      </c>
      <c r="D137" s="9">
        <v>620.89</v>
      </c>
      <c r="E137" s="8">
        <v>641</v>
      </c>
      <c r="F137" s="9">
        <v>622.47</v>
      </c>
      <c r="G137" s="8"/>
      <c r="H137" s="8">
        <v>689</v>
      </c>
      <c r="I137" s="8">
        <v>689</v>
      </c>
      <c r="J137" s="8">
        <v>689</v>
      </c>
      <c r="K137" s="8">
        <v>689</v>
      </c>
      <c r="L137" s="9">
        <v>611.84</v>
      </c>
      <c r="M137" s="114">
        <f t="shared" si="62"/>
        <v>88.801161103047903</v>
      </c>
    </row>
    <row r="138" spans="1:13" x14ac:dyDescent="0.25">
      <c r="A138" s="4"/>
      <c r="B138" s="4" t="s">
        <v>110</v>
      </c>
      <c r="C138" s="8">
        <v>36</v>
      </c>
      <c r="D138" s="9">
        <v>35.47</v>
      </c>
      <c r="E138" s="8">
        <v>37</v>
      </c>
      <c r="F138" s="9">
        <v>35.53</v>
      </c>
      <c r="G138" s="8"/>
      <c r="H138" s="8">
        <v>39</v>
      </c>
      <c r="I138" s="8">
        <v>39</v>
      </c>
      <c r="J138" s="8">
        <v>39</v>
      </c>
      <c r="K138" s="8">
        <v>39</v>
      </c>
      <c r="L138" s="9">
        <v>34.93</v>
      </c>
      <c r="M138" s="114">
        <f t="shared" si="62"/>
        <v>89.564102564102569</v>
      </c>
    </row>
    <row r="139" spans="1:13" x14ac:dyDescent="0.25">
      <c r="A139" s="4"/>
      <c r="B139" s="4" t="s">
        <v>111</v>
      </c>
      <c r="C139" s="8">
        <v>134</v>
      </c>
      <c r="D139" s="9">
        <v>133.03</v>
      </c>
      <c r="E139" s="8">
        <v>137</v>
      </c>
      <c r="F139" s="9">
        <v>133.35</v>
      </c>
      <c r="G139" s="8"/>
      <c r="H139" s="8">
        <v>148</v>
      </c>
      <c r="I139" s="8">
        <v>148</v>
      </c>
      <c r="J139" s="8">
        <v>148</v>
      </c>
      <c r="K139" s="8">
        <v>148</v>
      </c>
      <c r="L139" s="9">
        <v>131.09</v>
      </c>
      <c r="M139" s="114">
        <f t="shared" si="62"/>
        <v>88.574324324324323</v>
      </c>
    </row>
    <row r="140" spans="1:13" x14ac:dyDescent="0.25">
      <c r="A140" s="4"/>
      <c r="B140" s="4" t="s">
        <v>112</v>
      </c>
      <c r="C140" s="8">
        <v>45</v>
      </c>
      <c r="D140" s="9">
        <v>44.33</v>
      </c>
      <c r="E140" s="8">
        <v>46</v>
      </c>
      <c r="F140" s="9">
        <v>44.69</v>
      </c>
      <c r="G140" s="8"/>
      <c r="H140" s="8">
        <v>49</v>
      </c>
      <c r="I140" s="8">
        <v>49</v>
      </c>
      <c r="J140" s="8">
        <v>49</v>
      </c>
      <c r="K140" s="8">
        <v>49</v>
      </c>
      <c r="L140" s="9">
        <v>43.67</v>
      </c>
      <c r="M140" s="114">
        <f t="shared" si="62"/>
        <v>89.122448979591837</v>
      </c>
    </row>
    <row r="141" spans="1:13" x14ac:dyDescent="0.25">
      <c r="A141" s="4"/>
      <c r="B141" s="4" t="s">
        <v>113</v>
      </c>
      <c r="C141" s="8">
        <v>213</v>
      </c>
      <c r="D141" s="9">
        <v>210.65</v>
      </c>
      <c r="E141" s="8">
        <v>218</v>
      </c>
      <c r="F141" s="9">
        <v>208.97</v>
      </c>
      <c r="G141" s="8"/>
      <c r="H141" s="8">
        <v>234</v>
      </c>
      <c r="I141" s="8">
        <v>234</v>
      </c>
      <c r="J141" s="8">
        <v>234</v>
      </c>
      <c r="K141" s="8">
        <v>234</v>
      </c>
      <c r="L141" s="9">
        <v>207.55</v>
      </c>
      <c r="M141" s="114">
        <f t="shared" si="62"/>
        <v>88.696581196581207</v>
      </c>
    </row>
    <row r="142" spans="1:13" x14ac:dyDescent="0.25">
      <c r="A142" s="4"/>
      <c r="B142" s="4" t="s">
        <v>114</v>
      </c>
      <c r="C142" s="8">
        <v>133</v>
      </c>
      <c r="D142" s="9">
        <v>131.30000000000001</v>
      </c>
      <c r="E142" s="8">
        <v>137</v>
      </c>
      <c r="F142" s="9">
        <v>132.03</v>
      </c>
      <c r="G142" s="8"/>
      <c r="H142" s="8">
        <v>148</v>
      </c>
      <c r="I142" s="8">
        <v>0</v>
      </c>
      <c r="J142" s="8">
        <v>0</v>
      </c>
      <c r="K142" s="11">
        <v>11</v>
      </c>
      <c r="L142" s="31">
        <v>10.59</v>
      </c>
      <c r="M142" s="114">
        <f t="shared" si="62"/>
        <v>96.27272727272728</v>
      </c>
    </row>
    <row r="143" spans="1:13" x14ac:dyDescent="0.25">
      <c r="A143" s="4"/>
      <c r="B143" s="4"/>
      <c r="C143" s="8"/>
      <c r="D143" s="9"/>
      <c r="E143" s="8"/>
      <c r="F143" s="9"/>
      <c r="G143" s="8"/>
      <c r="H143" s="8"/>
      <c r="I143" s="8"/>
      <c r="J143" s="8"/>
      <c r="K143" s="8"/>
      <c r="L143" s="8"/>
      <c r="M143" s="115"/>
    </row>
    <row r="144" spans="1:13" x14ac:dyDescent="0.25">
      <c r="A144" s="4"/>
      <c r="B144" s="4" t="s">
        <v>115</v>
      </c>
      <c r="C144" s="8">
        <f>SUM(C145+C147+C149)</f>
        <v>833</v>
      </c>
      <c r="D144" s="9">
        <f>SUM(D145+D147+D149)</f>
        <v>669.31</v>
      </c>
      <c r="E144" s="8">
        <f>SUM(E145+E147+E149)</f>
        <v>1439</v>
      </c>
      <c r="F144" s="9">
        <f>SUM(F145+F147+F149)</f>
        <v>584.64</v>
      </c>
      <c r="G144" s="8"/>
      <c r="H144" s="8">
        <f>SUM(H145+H147+H149)</f>
        <v>1442</v>
      </c>
      <c r="I144" s="8">
        <f>SUM(I145+I147+I149)</f>
        <v>1246</v>
      </c>
      <c r="J144" s="8">
        <f>SUM(J145+J147+J149)</f>
        <v>1246</v>
      </c>
      <c r="K144" s="8">
        <f>SUM(K145+K147+K149)</f>
        <v>1246</v>
      </c>
      <c r="L144" s="9">
        <f>SUM(L145+L147+L149)</f>
        <v>557.54999999999995</v>
      </c>
      <c r="M144" s="114">
        <f>L144/K144*100</f>
        <v>44.747191011235955</v>
      </c>
    </row>
    <row r="145" spans="1:13" x14ac:dyDescent="0.25">
      <c r="A145" s="4"/>
      <c r="B145" s="4" t="s">
        <v>133</v>
      </c>
      <c r="C145" s="8">
        <f>C146</f>
        <v>0</v>
      </c>
      <c r="D145" s="9">
        <f>D146</f>
        <v>0</v>
      </c>
      <c r="E145" s="8">
        <f t="shared" ref="E145" si="66">E146</f>
        <v>58</v>
      </c>
      <c r="F145" s="9">
        <f>F146</f>
        <v>0</v>
      </c>
      <c r="G145" s="8"/>
      <c r="H145" s="8">
        <f t="shared" ref="H145:L145" si="67">H146</f>
        <v>58</v>
      </c>
      <c r="I145" s="8">
        <f t="shared" si="67"/>
        <v>58</v>
      </c>
      <c r="J145" s="8">
        <f t="shared" si="67"/>
        <v>58</v>
      </c>
      <c r="K145" s="8">
        <f t="shared" si="67"/>
        <v>58</v>
      </c>
      <c r="L145" s="9">
        <f t="shared" si="67"/>
        <v>0</v>
      </c>
      <c r="M145" s="114">
        <f t="shared" ref="M145:M154" si="68">L145/K145*100</f>
        <v>0</v>
      </c>
    </row>
    <row r="146" spans="1:13" x14ac:dyDescent="0.25">
      <c r="A146" s="4"/>
      <c r="B146" s="4" t="s">
        <v>134</v>
      </c>
      <c r="C146" s="8">
        <v>0</v>
      </c>
      <c r="D146" s="9">
        <v>0</v>
      </c>
      <c r="E146" s="8">
        <v>58</v>
      </c>
      <c r="F146" s="9">
        <v>0</v>
      </c>
      <c r="G146" s="8"/>
      <c r="H146" s="8">
        <v>58</v>
      </c>
      <c r="I146" s="8">
        <v>58</v>
      </c>
      <c r="J146" s="8">
        <v>58</v>
      </c>
      <c r="K146" s="8">
        <v>58</v>
      </c>
      <c r="L146" s="9">
        <v>0</v>
      </c>
      <c r="M146" s="114">
        <f t="shared" si="68"/>
        <v>0</v>
      </c>
    </row>
    <row r="147" spans="1:13" x14ac:dyDescent="0.25">
      <c r="A147" s="4"/>
      <c r="B147" s="4" t="s">
        <v>118</v>
      </c>
      <c r="C147" s="8">
        <f>SUM(C148:C148)</f>
        <v>60</v>
      </c>
      <c r="D147" s="9">
        <f>SUM(D148:D148)</f>
        <v>141.19</v>
      </c>
      <c r="E147" s="8">
        <f>SUM(E148:E148)</f>
        <v>400</v>
      </c>
      <c r="F147" s="9">
        <f>SUM(F148:F148)</f>
        <v>104.67</v>
      </c>
      <c r="G147" s="8"/>
      <c r="H147" s="8">
        <f>SUM(H148:H148)</f>
        <v>400</v>
      </c>
      <c r="I147" s="8">
        <f>SUM(I148:I148)</f>
        <v>400</v>
      </c>
      <c r="J147" s="8">
        <f>SUM(J148:J148)</f>
        <v>400</v>
      </c>
      <c r="K147" s="8">
        <f>SUM(K148:K148)</f>
        <v>400</v>
      </c>
      <c r="L147" s="9">
        <f>SUM(L148:L148)</f>
        <v>108.42</v>
      </c>
      <c r="M147" s="114">
        <f t="shared" si="68"/>
        <v>27.105</v>
      </c>
    </row>
    <row r="148" spans="1:13" x14ac:dyDescent="0.25">
      <c r="A148" s="4"/>
      <c r="B148" s="4" t="s">
        <v>141</v>
      </c>
      <c r="C148" s="8">
        <v>60</v>
      </c>
      <c r="D148" s="9">
        <v>141.19</v>
      </c>
      <c r="E148" s="8">
        <v>400</v>
      </c>
      <c r="F148" s="9">
        <v>104.67</v>
      </c>
      <c r="G148" s="8"/>
      <c r="H148" s="8">
        <v>400</v>
      </c>
      <c r="I148" s="8">
        <v>400</v>
      </c>
      <c r="J148" s="8">
        <v>400</v>
      </c>
      <c r="K148" s="8">
        <v>400</v>
      </c>
      <c r="L148" s="9">
        <v>108.42</v>
      </c>
      <c r="M148" s="114">
        <f t="shared" si="68"/>
        <v>27.105</v>
      </c>
    </row>
    <row r="149" spans="1:13" x14ac:dyDescent="0.25">
      <c r="A149" s="4"/>
      <c r="B149" s="4" t="s">
        <v>120</v>
      </c>
      <c r="C149" s="8">
        <f>SUM(C150:C154)</f>
        <v>773</v>
      </c>
      <c r="D149" s="9">
        <f>SUM(D150:D154)</f>
        <v>528.12</v>
      </c>
      <c r="E149" s="8">
        <f>SUM(E150:E154)</f>
        <v>981</v>
      </c>
      <c r="F149" s="9">
        <f>SUM(F150:F154)</f>
        <v>479.96999999999997</v>
      </c>
      <c r="G149" s="8"/>
      <c r="H149" s="8">
        <f>SUM(H150:H154)</f>
        <v>984</v>
      </c>
      <c r="I149" s="8">
        <f>SUM(I150:I154)</f>
        <v>788</v>
      </c>
      <c r="J149" s="8">
        <f>SUM(J150:J154)</f>
        <v>788</v>
      </c>
      <c r="K149" s="8">
        <f>SUM(K150:K154)</f>
        <v>788</v>
      </c>
      <c r="L149" s="9">
        <f>SUM(L150:L154)</f>
        <v>449.13</v>
      </c>
      <c r="M149" s="114">
        <f t="shared" si="68"/>
        <v>56.996192893401009</v>
      </c>
    </row>
    <row r="150" spans="1:13" x14ac:dyDescent="0.25">
      <c r="A150" s="4"/>
      <c r="B150" s="4" t="s">
        <v>251</v>
      </c>
      <c r="C150" s="8">
        <v>30</v>
      </c>
      <c r="D150" s="9">
        <v>23.5</v>
      </c>
      <c r="E150" s="8">
        <v>100</v>
      </c>
      <c r="F150" s="9">
        <v>0</v>
      </c>
      <c r="G150" s="8"/>
      <c r="H150" s="8">
        <v>100</v>
      </c>
      <c r="I150" s="8">
        <v>100</v>
      </c>
      <c r="J150" s="8">
        <v>100</v>
      </c>
      <c r="K150" s="8">
        <v>100</v>
      </c>
      <c r="L150" s="9">
        <v>0</v>
      </c>
      <c r="M150" s="114">
        <f t="shared" si="68"/>
        <v>0</v>
      </c>
    </row>
    <row r="151" spans="1:13" x14ac:dyDescent="0.25">
      <c r="A151" s="4"/>
      <c r="B151" s="4" t="s">
        <v>147</v>
      </c>
      <c r="C151" s="8">
        <v>281</v>
      </c>
      <c r="D151" s="9">
        <v>30</v>
      </c>
      <c r="E151" s="8">
        <v>400</v>
      </c>
      <c r="F151" s="9">
        <v>15.48</v>
      </c>
      <c r="G151" s="8"/>
      <c r="H151" s="8">
        <v>400</v>
      </c>
      <c r="I151" s="8">
        <v>200</v>
      </c>
      <c r="J151" s="8">
        <v>200</v>
      </c>
      <c r="K151" s="8">
        <v>200</v>
      </c>
      <c r="L151" s="9">
        <v>0</v>
      </c>
      <c r="M151" s="114">
        <f t="shared" si="68"/>
        <v>0</v>
      </c>
    </row>
    <row r="152" spans="1:13" x14ac:dyDescent="0.25">
      <c r="A152" s="4"/>
      <c r="B152" s="4" t="s">
        <v>122</v>
      </c>
      <c r="C152" s="8">
        <v>402</v>
      </c>
      <c r="D152" s="9">
        <v>409.58</v>
      </c>
      <c r="E152" s="8">
        <v>414</v>
      </c>
      <c r="F152" s="9">
        <v>406.34</v>
      </c>
      <c r="G152" s="8"/>
      <c r="H152" s="8">
        <v>410</v>
      </c>
      <c r="I152" s="8">
        <v>410</v>
      </c>
      <c r="J152" s="8">
        <v>410</v>
      </c>
      <c r="K152" s="8">
        <v>410</v>
      </c>
      <c r="L152" s="9">
        <v>387.44</v>
      </c>
      <c r="M152" s="114">
        <f t="shared" si="68"/>
        <v>94.497560975609758</v>
      </c>
    </row>
    <row r="153" spans="1:13" x14ac:dyDescent="0.25">
      <c r="A153" s="4"/>
      <c r="B153" s="4" t="s">
        <v>152</v>
      </c>
      <c r="C153" s="8">
        <v>60</v>
      </c>
      <c r="D153" s="9">
        <v>65.040000000000006</v>
      </c>
      <c r="E153" s="8">
        <v>67</v>
      </c>
      <c r="F153" s="9">
        <v>58.15</v>
      </c>
      <c r="G153" s="8"/>
      <c r="H153" s="8">
        <v>74</v>
      </c>
      <c r="I153" s="8">
        <v>74</v>
      </c>
      <c r="J153" s="8">
        <v>74</v>
      </c>
      <c r="K153" s="8">
        <v>74</v>
      </c>
      <c r="L153" s="9">
        <v>58.51</v>
      </c>
      <c r="M153" s="114">
        <f t="shared" si="68"/>
        <v>79.067567567567565</v>
      </c>
    </row>
    <row r="154" spans="1:13" x14ac:dyDescent="0.25">
      <c r="A154" s="4" t="s">
        <v>136</v>
      </c>
      <c r="B154" s="4" t="s">
        <v>123</v>
      </c>
      <c r="C154" s="8">
        <v>0</v>
      </c>
      <c r="D154" s="9">
        <v>0</v>
      </c>
      <c r="E154" s="8">
        <v>0</v>
      </c>
      <c r="F154" s="9">
        <v>0</v>
      </c>
      <c r="G154" s="8"/>
      <c r="H154" s="8">
        <v>0</v>
      </c>
      <c r="I154" s="8">
        <v>4</v>
      </c>
      <c r="J154" s="8">
        <v>4</v>
      </c>
      <c r="K154" s="8">
        <v>4</v>
      </c>
      <c r="L154" s="9">
        <v>3.18</v>
      </c>
      <c r="M154" s="114">
        <f t="shared" si="68"/>
        <v>79.5</v>
      </c>
    </row>
    <row r="155" spans="1:13" x14ac:dyDescent="0.25">
      <c r="A155" s="4"/>
      <c r="B155" s="4"/>
      <c r="C155" s="8"/>
      <c r="D155" s="9"/>
      <c r="E155" s="8"/>
      <c r="F155" s="9"/>
      <c r="G155" s="8"/>
      <c r="H155" s="8"/>
      <c r="I155" s="8"/>
      <c r="J155" s="8"/>
      <c r="K155" s="8"/>
      <c r="L155" s="9"/>
      <c r="M155" s="114"/>
    </row>
    <row r="156" spans="1:13" x14ac:dyDescent="0.25">
      <c r="A156" s="4"/>
      <c r="B156" s="4"/>
      <c r="C156" s="8"/>
      <c r="D156" s="9"/>
      <c r="E156" s="8"/>
      <c r="F156" s="9"/>
      <c r="G156" s="8"/>
      <c r="H156" s="8"/>
      <c r="I156" s="8"/>
      <c r="J156" s="8"/>
      <c r="K156" s="8"/>
      <c r="L156" s="8"/>
      <c r="M156" s="3"/>
    </row>
    <row r="157" spans="1:13" x14ac:dyDescent="0.25">
      <c r="A157" s="4"/>
      <c r="B157" s="4" t="s">
        <v>124</v>
      </c>
      <c r="C157" s="8">
        <f>C158</f>
        <v>0</v>
      </c>
      <c r="D157" s="9">
        <f>D158</f>
        <v>0</v>
      </c>
      <c r="E157" s="8">
        <f t="shared" ref="E157" si="69">E158</f>
        <v>100</v>
      </c>
      <c r="F157" s="9">
        <f>F158</f>
        <v>0</v>
      </c>
      <c r="G157" s="8"/>
      <c r="H157" s="8">
        <f t="shared" ref="H157:L157" si="70">H158</f>
        <v>100</v>
      </c>
      <c r="I157" s="8">
        <f t="shared" si="70"/>
        <v>170</v>
      </c>
      <c r="J157" s="8">
        <f t="shared" si="70"/>
        <v>170</v>
      </c>
      <c r="K157" s="8">
        <f t="shared" si="70"/>
        <v>170</v>
      </c>
      <c r="L157" s="9">
        <f t="shared" si="70"/>
        <v>53.32</v>
      </c>
      <c r="M157" s="114">
        <f>L157/K157*100</f>
        <v>31.36470588235294</v>
      </c>
    </row>
    <row r="158" spans="1:13" x14ac:dyDescent="0.25">
      <c r="A158" s="4"/>
      <c r="B158" s="4" t="s">
        <v>125</v>
      </c>
      <c r="C158" s="8">
        <f>SUM(C159:C159)</f>
        <v>0</v>
      </c>
      <c r="D158" s="9">
        <f>SUM(D159:D159)</f>
        <v>0</v>
      </c>
      <c r="E158" s="8">
        <f t="shared" ref="E158" si="71">SUM(E159:E159)</f>
        <v>100</v>
      </c>
      <c r="F158" s="9">
        <f>SUM(F159:F159)</f>
        <v>0</v>
      </c>
      <c r="G158" s="8"/>
      <c r="H158" s="8">
        <f t="shared" ref="H158:L158" si="72">SUM(H159:H159)</f>
        <v>100</v>
      </c>
      <c r="I158" s="8">
        <f t="shared" si="72"/>
        <v>170</v>
      </c>
      <c r="J158" s="8">
        <f t="shared" si="72"/>
        <v>170</v>
      </c>
      <c r="K158" s="8">
        <f t="shared" si="72"/>
        <v>170</v>
      </c>
      <c r="L158" s="9">
        <f t="shared" si="72"/>
        <v>53.32</v>
      </c>
      <c r="M158" s="114">
        <f t="shared" ref="M158:M159" si="73">L158/K158*100</f>
        <v>31.36470588235294</v>
      </c>
    </row>
    <row r="159" spans="1:13" x14ac:dyDescent="0.25">
      <c r="A159" s="4"/>
      <c r="B159" s="4" t="s">
        <v>126</v>
      </c>
      <c r="C159" s="8">
        <v>0</v>
      </c>
      <c r="D159" s="9">
        <v>0</v>
      </c>
      <c r="E159" s="8">
        <v>100</v>
      </c>
      <c r="F159" s="9">
        <v>0</v>
      </c>
      <c r="G159" s="8"/>
      <c r="H159" s="8">
        <v>100</v>
      </c>
      <c r="I159" s="8">
        <v>170</v>
      </c>
      <c r="J159" s="8">
        <v>170</v>
      </c>
      <c r="K159" s="8">
        <v>170</v>
      </c>
      <c r="L159" s="9">
        <v>53.32</v>
      </c>
      <c r="M159" s="114">
        <f t="shared" si="73"/>
        <v>31.36470588235294</v>
      </c>
    </row>
    <row r="160" spans="1:13" x14ac:dyDescent="0.25">
      <c r="A160" s="4"/>
      <c r="B160" s="4"/>
      <c r="C160" s="8"/>
      <c r="D160" s="8"/>
      <c r="E160" s="8"/>
      <c r="F160" s="8"/>
      <c r="G160" s="8"/>
      <c r="H160" s="3"/>
      <c r="I160" s="3"/>
      <c r="J160" s="3"/>
      <c r="K160" s="3"/>
      <c r="L160" s="3"/>
      <c r="M160" s="3"/>
    </row>
    <row r="161" spans="1:13" x14ac:dyDescent="0.25">
      <c r="A161" s="4"/>
      <c r="B161" s="4"/>
      <c r="C161" s="8"/>
      <c r="D161" s="8"/>
      <c r="E161" s="8"/>
      <c r="F161" s="8"/>
      <c r="G161" s="8"/>
      <c r="H161" s="3"/>
      <c r="I161" s="3"/>
      <c r="J161" s="3"/>
      <c r="K161" s="3"/>
      <c r="L161" s="3"/>
      <c r="M161" s="3"/>
    </row>
    <row r="162" spans="1:13" x14ac:dyDescent="0.25">
      <c r="A162" s="4"/>
      <c r="B162" s="4"/>
      <c r="C162" s="8"/>
      <c r="D162" s="8"/>
      <c r="E162" s="8"/>
      <c r="F162" s="8"/>
      <c r="G162" s="8"/>
      <c r="H162" s="3"/>
      <c r="I162" s="3"/>
      <c r="J162" s="3"/>
      <c r="K162" s="3"/>
      <c r="L162" s="3"/>
      <c r="M162" s="3"/>
    </row>
    <row r="163" spans="1:13" x14ac:dyDescent="0.25">
      <c r="A163" s="4"/>
      <c r="B163" s="4"/>
      <c r="C163" s="8"/>
      <c r="D163" s="8"/>
      <c r="E163" s="8"/>
      <c r="F163" s="8"/>
      <c r="G163" s="8"/>
      <c r="H163" s="3"/>
      <c r="I163" s="3"/>
      <c r="J163" s="3"/>
      <c r="K163" s="3"/>
      <c r="L163" s="3"/>
      <c r="M163" s="3"/>
    </row>
    <row r="164" spans="1:13" x14ac:dyDescent="0.25">
      <c r="A164" s="4"/>
      <c r="B164" s="4"/>
      <c r="C164" s="8"/>
      <c r="D164" s="8"/>
      <c r="E164" s="8"/>
      <c r="F164" s="8"/>
      <c r="G164" s="8"/>
      <c r="H164" s="3"/>
      <c r="I164" s="3"/>
      <c r="J164" s="3"/>
      <c r="K164" s="3"/>
      <c r="L164" s="3"/>
      <c r="M164" s="3"/>
    </row>
    <row r="165" spans="1:13" x14ac:dyDescent="0.25">
      <c r="A165" s="4"/>
      <c r="B165" s="4"/>
      <c r="C165" s="8"/>
      <c r="D165" s="8"/>
      <c r="E165" s="8"/>
      <c r="F165" s="8"/>
      <c r="G165" s="8"/>
      <c r="H165" s="3"/>
      <c r="I165" s="3"/>
      <c r="J165" s="3"/>
      <c r="K165" s="3"/>
      <c r="L165" s="3"/>
      <c r="M165" s="3"/>
    </row>
    <row r="166" spans="1:13" x14ac:dyDescent="0.25">
      <c r="A166" s="4"/>
      <c r="B166" s="4"/>
      <c r="C166" s="8"/>
      <c r="D166" s="8"/>
      <c r="E166" s="8"/>
      <c r="F166" s="8"/>
      <c r="G166" s="8"/>
      <c r="H166" s="3"/>
      <c r="I166" s="3"/>
      <c r="J166" s="3"/>
      <c r="K166" s="3"/>
      <c r="L166" s="3"/>
      <c r="M166" s="3"/>
    </row>
    <row r="167" spans="1:13" x14ac:dyDescent="0.25">
      <c r="A167" s="4"/>
      <c r="B167" s="4"/>
      <c r="C167" s="8"/>
      <c r="D167" s="8"/>
      <c r="E167" s="8"/>
      <c r="F167" s="8"/>
      <c r="G167" s="8"/>
      <c r="H167" s="3"/>
      <c r="I167" s="3"/>
      <c r="J167" s="3"/>
      <c r="K167" s="3"/>
      <c r="L167" s="3"/>
      <c r="M167" s="3"/>
    </row>
    <row r="168" spans="1:13" x14ac:dyDescent="0.25">
      <c r="A168" s="4"/>
      <c r="B168" s="4"/>
      <c r="C168" s="8"/>
      <c r="D168" s="8"/>
      <c r="E168" s="8"/>
      <c r="F168" s="8"/>
      <c r="G168" s="8"/>
      <c r="H168" s="3"/>
      <c r="I168" s="3"/>
      <c r="J168" s="3"/>
      <c r="K168" s="3"/>
      <c r="L168" s="3"/>
      <c r="M168" s="3"/>
    </row>
    <row r="169" spans="1:13" x14ac:dyDescent="0.25">
      <c r="A169" s="4"/>
      <c r="B169" s="4"/>
      <c r="C169" s="8"/>
      <c r="D169" s="8"/>
      <c r="E169" s="8"/>
      <c r="F169" s="8"/>
      <c r="G169" s="8"/>
      <c r="H169" s="3"/>
      <c r="I169" s="3"/>
      <c r="J169" s="3"/>
      <c r="K169" s="3"/>
      <c r="L169" s="3"/>
      <c r="M169" s="3"/>
    </row>
    <row r="170" spans="1:13" x14ac:dyDescent="0.25">
      <c r="A170" s="4"/>
      <c r="B170" s="4"/>
      <c r="C170" s="8"/>
      <c r="D170" s="8"/>
      <c r="E170" s="8"/>
      <c r="F170" s="8"/>
      <c r="G170" s="8"/>
      <c r="H170" s="3"/>
      <c r="I170" s="3"/>
      <c r="J170" s="3"/>
      <c r="K170" s="3"/>
      <c r="L170" s="3"/>
      <c r="M170" s="3"/>
    </row>
    <row r="171" spans="1:13" x14ac:dyDescent="0.25">
      <c r="A171" s="4"/>
      <c r="B171" s="4"/>
      <c r="C171" s="8"/>
      <c r="D171" s="8"/>
      <c r="E171" s="8"/>
      <c r="F171" s="8"/>
      <c r="G171" s="8"/>
      <c r="H171" s="3"/>
      <c r="I171" s="3"/>
      <c r="J171" s="3"/>
      <c r="K171" s="3"/>
      <c r="L171" s="3"/>
      <c r="M171" s="3"/>
    </row>
    <row r="172" spans="1:13" x14ac:dyDescent="0.25">
      <c r="A172" s="4"/>
      <c r="B172" s="4"/>
      <c r="C172" s="8"/>
      <c r="D172" s="8"/>
      <c r="E172" s="8"/>
      <c r="F172" s="8"/>
      <c r="G172" s="8"/>
      <c r="H172" s="3"/>
      <c r="I172" s="3"/>
      <c r="J172" s="3"/>
      <c r="K172" s="3"/>
      <c r="L172" s="3"/>
      <c r="M172" s="3"/>
    </row>
    <row r="173" spans="1:13" x14ac:dyDescent="0.25">
      <c r="A173" s="4"/>
      <c r="B173" s="4"/>
      <c r="C173" s="8"/>
      <c r="D173" s="8"/>
      <c r="E173" s="8"/>
      <c r="F173" s="8"/>
      <c r="G173" s="8"/>
      <c r="H173" s="3"/>
      <c r="I173" s="3"/>
      <c r="J173" s="3"/>
      <c r="K173" s="3"/>
      <c r="L173" s="3"/>
      <c r="M173" s="3"/>
    </row>
    <row r="174" spans="1:13" x14ac:dyDescent="0.25">
      <c r="A174" s="4"/>
      <c r="B174" s="4"/>
      <c r="C174" s="8"/>
      <c r="D174" s="8"/>
      <c r="E174" s="8"/>
      <c r="F174" s="8"/>
      <c r="G174" s="8"/>
      <c r="H174" s="3"/>
      <c r="I174" s="3"/>
      <c r="J174" s="3"/>
      <c r="K174" s="3"/>
      <c r="L174" s="3"/>
      <c r="M174" s="3"/>
    </row>
    <row r="175" spans="1:13" x14ac:dyDescent="0.25">
      <c r="A175" s="4"/>
      <c r="B175" s="4"/>
      <c r="C175" s="8"/>
      <c r="D175" s="8"/>
      <c r="E175" s="8"/>
      <c r="F175" s="8"/>
      <c r="G175" s="8"/>
      <c r="H175" s="3"/>
      <c r="I175" s="3"/>
      <c r="J175" s="3"/>
      <c r="K175" s="3"/>
      <c r="L175" s="3"/>
      <c r="M175" s="3"/>
    </row>
    <row r="176" spans="1:13" x14ac:dyDescent="0.25">
      <c r="A176" s="4"/>
      <c r="B176" s="4"/>
      <c r="C176" s="8"/>
      <c r="D176" s="8"/>
      <c r="E176" s="8"/>
      <c r="F176" s="8"/>
      <c r="G176" s="8"/>
      <c r="H176" s="3"/>
      <c r="I176" s="3"/>
      <c r="J176" s="3"/>
      <c r="K176" s="3"/>
      <c r="L176" s="3"/>
      <c r="M176" s="3"/>
    </row>
    <row r="177" spans="1:13" x14ac:dyDescent="0.25">
      <c r="A177" s="4"/>
      <c r="B177" s="4"/>
      <c r="C177" s="8"/>
      <c r="D177" s="8"/>
      <c r="E177" s="8"/>
      <c r="F177" s="8"/>
      <c r="G177" s="8"/>
      <c r="H177" s="3"/>
      <c r="I177" s="3"/>
      <c r="J177" s="3"/>
      <c r="K177" s="3"/>
      <c r="L177" s="3"/>
      <c r="M177" s="3"/>
    </row>
    <row r="178" spans="1:13" x14ac:dyDescent="0.25">
      <c r="A178" s="4"/>
      <c r="B178" s="4"/>
      <c r="C178" s="8"/>
      <c r="D178" s="8"/>
      <c r="E178" s="8"/>
      <c r="F178" s="8"/>
      <c r="G178" s="8"/>
      <c r="H178" s="3"/>
      <c r="I178" s="3"/>
      <c r="J178" s="3"/>
      <c r="K178" s="3"/>
      <c r="L178" s="3"/>
      <c r="M178" s="3"/>
    </row>
    <row r="179" spans="1:13" x14ac:dyDescent="0.25">
      <c r="A179" s="4"/>
      <c r="B179" s="4"/>
      <c r="C179" s="8"/>
      <c r="D179" s="8"/>
      <c r="E179" s="8"/>
      <c r="F179" s="8"/>
      <c r="G179" s="8"/>
      <c r="H179" s="3"/>
      <c r="I179" s="3"/>
      <c r="J179" s="3"/>
      <c r="K179" s="3"/>
      <c r="L179" s="3"/>
      <c r="M179" s="3"/>
    </row>
    <row r="180" spans="1:13" x14ac:dyDescent="0.25">
      <c r="A180" s="4"/>
      <c r="B180" s="4"/>
      <c r="C180" s="8"/>
      <c r="D180" s="8"/>
      <c r="E180" s="8"/>
      <c r="F180" s="8"/>
      <c r="G180" s="8"/>
      <c r="H180" s="3"/>
      <c r="I180" s="3"/>
      <c r="J180" s="3"/>
      <c r="K180" s="3"/>
      <c r="L180" s="3"/>
      <c r="M180" s="3"/>
    </row>
    <row r="181" spans="1:13" x14ac:dyDescent="0.25">
      <c r="A181" s="4"/>
      <c r="B181" s="4"/>
      <c r="C181" s="8"/>
      <c r="D181" s="8"/>
      <c r="E181" s="8"/>
      <c r="F181" s="8"/>
      <c r="G181" s="8"/>
      <c r="H181" s="3"/>
      <c r="I181" s="3"/>
      <c r="J181" s="3"/>
      <c r="K181" s="3"/>
      <c r="L181" s="3"/>
      <c r="M181" s="3"/>
    </row>
    <row r="182" spans="1:13" x14ac:dyDescent="0.25">
      <c r="A182" s="4"/>
      <c r="B182" s="4"/>
      <c r="C182" s="8"/>
      <c r="D182" s="8"/>
      <c r="E182" s="8"/>
      <c r="F182" s="8"/>
      <c r="G182" s="8"/>
      <c r="H182" s="3"/>
      <c r="I182" s="3"/>
      <c r="J182" s="3"/>
      <c r="K182" s="3"/>
      <c r="L182" s="3"/>
      <c r="M182" s="3"/>
    </row>
    <row r="183" spans="1:13" x14ac:dyDescent="0.25">
      <c r="A183" s="4"/>
      <c r="B183" s="4"/>
      <c r="C183" s="8"/>
      <c r="D183" s="8"/>
      <c r="E183" s="8"/>
      <c r="F183" s="8"/>
      <c r="G183" s="8"/>
      <c r="H183" s="3"/>
      <c r="I183" s="3"/>
      <c r="J183" s="3"/>
      <c r="K183" s="3"/>
      <c r="L183" s="3"/>
      <c r="M183" s="3"/>
    </row>
    <row r="184" spans="1:13" x14ac:dyDescent="0.25">
      <c r="A184" s="4"/>
      <c r="B184" s="4"/>
      <c r="C184" s="8"/>
      <c r="D184" s="8"/>
      <c r="E184" s="8"/>
      <c r="F184" s="8"/>
      <c r="G184" s="8"/>
      <c r="H184" s="3"/>
      <c r="I184" s="3"/>
      <c r="J184" s="3"/>
      <c r="K184" s="3"/>
      <c r="L184" s="3"/>
      <c r="M184" s="3"/>
    </row>
    <row r="185" spans="1:13" x14ac:dyDescent="0.25">
      <c r="A185" s="4"/>
      <c r="B185" s="4"/>
      <c r="C185" s="8"/>
      <c r="D185" s="8"/>
      <c r="E185" s="8"/>
      <c r="F185" s="8"/>
      <c r="G185" s="8"/>
      <c r="H185" s="3"/>
      <c r="I185" s="3"/>
      <c r="J185" s="3"/>
      <c r="K185" s="3"/>
      <c r="L185" s="3"/>
      <c r="M185" s="3"/>
    </row>
    <row r="186" spans="1:13" x14ac:dyDescent="0.25">
      <c r="A186" s="4"/>
      <c r="B186" s="4"/>
      <c r="C186" s="8"/>
      <c r="D186" s="8"/>
      <c r="E186" s="8"/>
      <c r="F186" s="8"/>
      <c r="G186" s="8"/>
      <c r="H186" s="3"/>
      <c r="I186" s="3"/>
      <c r="J186" s="3"/>
      <c r="K186" s="3"/>
      <c r="L186" s="3"/>
      <c r="M186" s="3"/>
    </row>
    <row r="187" spans="1:13" x14ac:dyDescent="0.25">
      <c r="A187" s="4"/>
      <c r="B187" s="4"/>
      <c r="C187" s="8"/>
      <c r="D187" s="8"/>
      <c r="E187" s="8"/>
      <c r="F187" s="8"/>
      <c r="G187" s="8"/>
      <c r="H187" s="3"/>
      <c r="I187" s="3"/>
      <c r="J187" s="3"/>
      <c r="K187" s="3"/>
      <c r="L187" s="3"/>
      <c r="M187" s="3"/>
    </row>
    <row r="188" spans="1:13" x14ac:dyDescent="0.25">
      <c r="A188" s="4"/>
      <c r="B188" s="4"/>
      <c r="C188" s="8"/>
      <c r="D188" s="8"/>
      <c r="E188" s="8"/>
      <c r="F188" s="8"/>
      <c r="G188" s="8"/>
      <c r="H188" s="3"/>
      <c r="I188" s="3"/>
      <c r="J188" s="3"/>
      <c r="K188" s="3"/>
      <c r="L188" s="3"/>
      <c r="M188" s="3"/>
    </row>
    <row r="189" spans="1:13" x14ac:dyDescent="0.25">
      <c r="A189" s="4"/>
      <c r="B189" s="4"/>
      <c r="C189" s="8"/>
      <c r="D189" s="8"/>
      <c r="E189" s="8"/>
      <c r="F189" s="8"/>
      <c r="G189" s="8"/>
      <c r="H189" s="3"/>
      <c r="I189" s="3"/>
      <c r="J189" s="3"/>
      <c r="K189" s="3"/>
      <c r="L189" s="3"/>
      <c r="M189" s="3"/>
    </row>
    <row r="190" spans="1:13" x14ac:dyDescent="0.25">
      <c r="A190" s="4"/>
      <c r="B190" s="4"/>
      <c r="C190" s="8"/>
      <c r="D190" s="8"/>
      <c r="E190" s="8"/>
      <c r="F190" s="8"/>
      <c r="G190" s="8"/>
      <c r="H190" s="3"/>
      <c r="I190" s="3"/>
      <c r="J190" s="3"/>
      <c r="K190" s="3"/>
      <c r="L190" s="3"/>
      <c r="M190" s="3"/>
    </row>
    <row r="191" spans="1:13" x14ac:dyDescent="0.25">
      <c r="A191" s="4"/>
      <c r="B191" s="4"/>
      <c r="C191" s="8"/>
      <c r="D191" s="8"/>
      <c r="E191" s="8"/>
      <c r="F191" s="8"/>
      <c r="G191" s="8"/>
      <c r="H191" s="3"/>
      <c r="I191" s="3"/>
      <c r="J191" s="3"/>
      <c r="K191" s="3"/>
      <c r="L191" s="3"/>
      <c r="M191" s="3"/>
    </row>
    <row r="192" spans="1:13" x14ac:dyDescent="0.25">
      <c r="A192" s="4"/>
      <c r="B192" s="4"/>
      <c r="C192" s="8"/>
      <c r="D192" s="8"/>
      <c r="E192" s="8"/>
      <c r="F192" s="8"/>
      <c r="G192" s="8"/>
      <c r="H192" s="3"/>
      <c r="I192" s="3"/>
      <c r="J192" s="3"/>
      <c r="K192" s="3"/>
      <c r="L192" s="3"/>
      <c r="M192" s="3"/>
    </row>
    <row r="193" spans="1:13" x14ac:dyDescent="0.25">
      <c r="A193" s="4"/>
      <c r="B193" s="4"/>
      <c r="C193" s="8"/>
      <c r="D193" s="8"/>
      <c r="E193" s="8"/>
      <c r="F193" s="8"/>
      <c r="G193" s="8"/>
      <c r="H193" s="3"/>
      <c r="I193" s="3"/>
      <c r="J193" s="3"/>
      <c r="K193" s="3"/>
      <c r="L193" s="3"/>
      <c r="M193" s="3"/>
    </row>
    <row r="194" spans="1:13" x14ac:dyDescent="0.25">
      <c r="A194" s="4"/>
      <c r="B194" s="4"/>
      <c r="C194" s="8"/>
      <c r="D194" s="8"/>
      <c r="E194" s="8"/>
      <c r="F194" s="8"/>
      <c r="G194" s="8"/>
      <c r="H194" s="3"/>
      <c r="I194" s="3"/>
      <c r="J194" s="3"/>
      <c r="K194" s="3"/>
      <c r="L194" s="3"/>
      <c r="M194" s="3"/>
    </row>
    <row r="195" spans="1:13" x14ac:dyDescent="0.25">
      <c r="A195" s="4"/>
      <c r="B195" s="4"/>
      <c r="C195" s="8"/>
      <c r="D195" s="8"/>
      <c r="E195" s="8"/>
      <c r="F195" s="8"/>
      <c r="G195" s="8"/>
      <c r="H195" s="3"/>
      <c r="I195" s="3"/>
      <c r="J195" s="3"/>
      <c r="K195" s="3"/>
      <c r="L195" s="3"/>
      <c r="M195" s="3"/>
    </row>
    <row r="196" spans="1:13" x14ac:dyDescent="0.25">
      <c r="A196" s="4"/>
      <c r="B196" s="4" t="s">
        <v>244</v>
      </c>
      <c r="C196" s="4"/>
      <c r="D196" s="4"/>
      <c r="E196" s="4"/>
      <c r="F196" s="4"/>
      <c r="G196" s="4"/>
      <c r="H196" s="3"/>
      <c r="I196" s="3"/>
      <c r="J196" s="3"/>
      <c r="K196" s="3"/>
      <c r="L196" s="3"/>
      <c r="M196" s="3"/>
    </row>
    <row r="197" spans="1:13" x14ac:dyDescent="0.25">
      <c r="A197" s="4"/>
      <c r="B197" s="4" t="s">
        <v>272</v>
      </c>
      <c r="C197" s="4"/>
      <c r="D197" s="4"/>
      <c r="E197" s="4"/>
      <c r="F197" s="4"/>
      <c r="G197" s="4"/>
      <c r="H197" s="3"/>
      <c r="I197" s="3"/>
      <c r="J197" s="3"/>
      <c r="K197" s="3"/>
      <c r="L197" s="3"/>
      <c r="M197" s="3"/>
    </row>
    <row r="198" spans="1:13" x14ac:dyDescent="0.25">
      <c r="A198" s="4"/>
      <c r="B198" s="4"/>
      <c r="C198" s="4"/>
      <c r="D198" s="4"/>
      <c r="E198" s="4"/>
      <c r="F198" s="4"/>
      <c r="G198" s="4"/>
      <c r="H198" s="3"/>
      <c r="I198" s="3"/>
      <c r="J198" s="3"/>
      <c r="K198" s="3"/>
      <c r="L198" s="3"/>
      <c r="M198" s="3"/>
    </row>
    <row r="199" spans="1:13" x14ac:dyDescent="0.25">
      <c r="A199" s="4" t="s">
        <v>99</v>
      </c>
      <c r="B199" s="4"/>
      <c r="C199" s="5" t="s">
        <v>3</v>
      </c>
      <c r="D199" s="5" t="s">
        <v>3</v>
      </c>
      <c r="E199" s="5" t="s">
        <v>4</v>
      </c>
      <c r="F199" s="118" t="s">
        <v>5</v>
      </c>
      <c r="G199" s="5" t="s">
        <v>6</v>
      </c>
      <c r="H199" s="5" t="s">
        <v>4</v>
      </c>
      <c r="I199" s="5" t="s">
        <v>7</v>
      </c>
      <c r="J199" s="5" t="s">
        <v>8</v>
      </c>
      <c r="K199" s="5" t="s">
        <v>9</v>
      </c>
      <c r="L199" s="5" t="s">
        <v>507</v>
      </c>
      <c r="M199" s="91" t="s">
        <v>508</v>
      </c>
    </row>
    <row r="200" spans="1:13" x14ac:dyDescent="0.25">
      <c r="A200" s="22" t="s">
        <v>100</v>
      </c>
      <c r="B200" s="4"/>
      <c r="C200" s="5">
        <v>2011</v>
      </c>
      <c r="D200" s="5">
        <v>2012</v>
      </c>
      <c r="E200" s="6">
        <v>2013</v>
      </c>
      <c r="F200" s="120"/>
      <c r="G200" s="5"/>
      <c r="H200" s="6">
        <v>2014</v>
      </c>
      <c r="I200" s="6">
        <v>2014</v>
      </c>
      <c r="J200" s="6">
        <v>2014</v>
      </c>
      <c r="K200" s="6">
        <v>2014</v>
      </c>
      <c r="L200" s="6">
        <v>2014</v>
      </c>
      <c r="M200" s="91" t="s">
        <v>509</v>
      </c>
    </row>
    <row r="201" spans="1:13" x14ac:dyDescent="0.25">
      <c r="A201" s="4" t="s">
        <v>101</v>
      </c>
      <c r="B201" s="4"/>
      <c r="C201" s="5" t="s">
        <v>11</v>
      </c>
      <c r="D201" s="5" t="s">
        <v>11</v>
      </c>
      <c r="E201" s="6" t="s">
        <v>11</v>
      </c>
      <c r="F201" s="5" t="s">
        <v>11</v>
      </c>
      <c r="G201" s="5"/>
      <c r="H201" s="6" t="s">
        <v>11</v>
      </c>
      <c r="I201" s="6" t="s">
        <v>11</v>
      </c>
      <c r="J201" s="6" t="s">
        <v>11</v>
      </c>
      <c r="K201" s="6" t="s">
        <v>11</v>
      </c>
      <c r="L201" s="93" t="s">
        <v>11</v>
      </c>
      <c r="M201" s="3"/>
    </row>
    <row r="202" spans="1:13" x14ac:dyDescent="0.25">
      <c r="A202" s="4"/>
      <c r="B202" s="4"/>
      <c r="C202" s="4"/>
      <c r="D202" s="4"/>
      <c r="E202" s="4"/>
      <c r="F202" s="4"/>
      <c r="G202" s="4"/>
      <c r="H202" s="3"/>
      <c r="I202" s="3"/>
      <c r="J202" s="3"/>
      <c r="K202" s="3"/>
      <c r="L202" s="3"/>
      <c r="M202" s="3"/>
    </row>
    <row r="203" spans="1:13" x14ac:dyDescent="0.25">
      <c r="A203" s="4"/>
      <c r="B203" s="4" t="s">
        <v>102</v>
      </c>
      <c r="C203" s="8">
        <f>C204+C211+C222+C243</f>
        <v>16096</v>
      </c>
      <c r="D203" s="9">
        <f>D204+D211+D222+D243</f>
        <v>15704.440000000002</v>
      </c>
      <c r="E203" s="8">
        <f t="shared" ref="E203" si="74">E204+E211+E222+E243</f>
        <v>17255</v>
      </c>
      <c r="F203" s="9">
        <f>F204+F211+F222+F243</f>
        <v>15481.060000000001</v>
      </c>
      <c r="G203" s="8"/>
      <c r="H203" s="8">
        <f t="shared" ref="H203:K203" si="75">H204+H211+H222+H243</f>
        <v>16961</v>
      </c>
      <c r="I203" s="8">
        <f t="shared" si="75"/>
        <v>17626</v>
      </c>
      <c r="J203" s="8">
        <f t="shared" si="75"/>
        <v>17626</v>
      </c>
      <c r="K203" s="8">
        <f t="shared" si="75"/>
        <v>17626</v>
      </c>
      <c r="L203" s="9">
        <f t="shared" ref="L203" si="76">L204+L211+L222+L243</f>
        <v>15839.7</v>
      </c>
      <c r="M203" s="114">
        <f>L203/K203*100</f>
        <v>89.865539543855675</v>
      </c>
    </row>
    <row r="204" spans="1:13" x14ac:dyDescent="0.25">
      <c r="A204" s="4"/>
      <c r="B204" s="4" t="s">
        <v>103</v>
      </c>
      <c r="C204" s="8">
        <f>SUM(C205+C206+C209)</f>
        <v>9824</v>
      </c>
      <c r="D204" s="9">
        <f>SUM(D205+D206+D209)</f>
        <v>9881.880000000001</v>
      </c>
      <c r="E204" s="8">
        <f t="shared" ref="E204" si="77">SUM(E205+E206+E209)</f>
        <v>9990</v>
      </c>
      <c r="F204" s="9">
        <f>SUM(F205+F206+F209)</f>
        <v>9864.1500000000015</v>
      </c>
      <c r="G204" s="8"/>
      <c r="H204" s="8">
        <f t="shared" ref="H204:K204" si="78">SUM(H205+H206+H209)</f>
        <v>10200</v>
      </c>
      <c r="I204" s="8">
        <f t="shared" si="78"/>
        <v>10071</v>
      </c>
      <c r="J204" s="8">
        <f t="shared" si="78"/>
        <v>10071</v>
      </c>
      <c r="K204" s="8">
        <f t="shared" si="78"/>
        <v>10071</v>
      </c>
      <c r="L204" s="9">
        <f t="shared" ref="L204" si="79">SUM(L205+L206+L209)</f>
        <v>9981.59</v>
      </c>
      <c r="M204" s="114">
        <f t="shared" ref="M204:M209" si="80">L204/K204*100</f>
        <v>99.112203356171193</v>
      </c>
    </row>
    <row r="205" spans="1:13" x14ac:dyDescent="0.25">
      <c r="A205" s="4"/>
      <c r="B205" s="4" t="s">
        <v>104</v>
      </c>
      <c r="C205" s="8">
        <v>6673</v>
      </c>
      <c r="D205" s="9">
        <v>6795.06</v>
      </c>
      <c r="E205" s="8">
        <v>6740</v>
      </c>
      <c r="F205" s="9">
        <v>6835.31</v>
      </c>
      <c r="G205" s="8"/>
      <c r="H205" s="8">
        <v>6979</v>
      </c>
      <c r="I205" s="8">
        <v>6900</v>
      </c>
      <c r="J205" s="8">
        <v>6900</v>
      </c>
      <c r="K205" s="8">
        <v>6900</v>
      </c>
      <c r="L205" s="9">
        <v>6791.95</v>
      </c>
      <c r="M205" s="114">
        <f t="shared" si="80"/>
        <v>98.434057971014482</v>
      </c>
    </row>
    <row r="206" spans="1:13" x14ac:dyDescent="0.25">
      <c r="A206" s="4"/>
      <c r="B206" s="4" t="s">
        <v>128</v>
      </c>
      <c r="C206" s="8">
        <f>SUM(C207:C208)</f>
        <v>2751</v>
      </c>
      <c r="D206" s="9">
        <f>SUM(D207:D208)</f>
        <v>2916.82</v>
      </c>
      <c r="E206" s="8">
        <f t="shared" ref="E206" si="81">SUM(E207:E208)</f>
        <v>2950</v>
      </c>
      <c r="F206" s="9">
        <f>SUM(F207:F208)</f>
        <v>2728.84</v>
      </c>
      <c r="G206" s="8"/>
      <c r="H206" s="8">
        <f t="shared" ref="H206:K206" si="82">SUM(H207:H208)</f>
        <v>2921</v>
      </c>
      <c r="I206" s="8">
        <f t="shared" si="82"/>
        <v>2871</v>
      </c>
      <c r="J206" s="8">
        <f t="shared" si="82"/>
        <v>2871</v>
      </c>
      <c r="K206" s="8">
        <f t="shared" si="82"/>
        <v>2871</v>
      </c>
      <c r="L206" s="9">
        <f t="shared" ref="L206" si="83">SUM(L207:L208)</f>
        <v>2889.64</v>
      </c>
      <c r="M206" s="114">
        <f t="shared" si="80"/>
        <v>100.64925113200975</v>
      </c>
    </row>
    <row r="207" spans="1:13" x14ac:dyDescent="0.25">
      <c r="A207" s="4"/>
      <c r="B207" s="4" t="s">
        <v>248</v>
      </c>
      <c r="C207" s="8">
        <v>2751</v>
      </c>
      <c r="D207" s="9">
        <v>2916.82</v>
      </c>
      <c r="E207" s="8">
        <v>2900</v>
      </c>
      <c r="F207" s="9">
        <v>2728.84</v>
      </c>
      <c r="G207" s="8"/>
      <c r="H207" s="8">
        <v>2871</v>
      </c>
      <c r="I207" s="8">
        <v>2821</v>
      </c>
      <c r="J207" s="8">
        <v>2821</v>
      </c>
      <c r="K207" s="8">
        <v>2821</v>
      </c>
      <c r="L207" s="9">
        <v>2848.7</v>
      </c>
      <c r="M207" s="114">
        <f t="shared" si="80"/>
        <v>100.98192130450194</v>
      </c>
    </row>
    <row r="208" spans="1:13" x14ac:dyDescent="0.25">
      <c r="A208" s="4"/>
      <c r="B208" s="4" t="s">
        <v>130</v>
      </c>
      <c r="C208" s="8">
        <v>0</v>
      </c>
      <c r="D208" s="9">
        <v>0</v>
      </c>
      <c r="E208" s="8">
        <v>50</v>
      </c>
      <c r="F208" s="9">
        <v>0</v>
      </c>
      <c r="G208" s="8"/>
      <c r="H208" s="8">
        <v>50</v>
      </c>
      <c r="I208" s="8">
        <v>50</v>
      </c>
      <c r="J208" s="8">
        <v>50</v>
      </c>
      <c r="K208" s="8">
        <v>50</v>
      </c>
      <c r="L208" s="9">
        <v>40.94</v>
      </c>
      <c r="M208" s="114">
        <f t="shared" si="80"/>
        <v>81.88</v>
      </c>
    </row>
    <row r="209" spans="1:13" x14ac:dyDescent="0.25">
      <c r="A209" s="4"/>
      <c r="B209" s="4" t="s">
        <v>131</v>
      </c>
      <c r="C209" s="8">
        <v>400</v>
      </c>
      <c r="D209" s="9">
        <v>170</v>
      </c>
      <c r="E209" s="8">
        <v>300</v>
      </c>
      <c r="F209" s="9">
        <v>300</v>
      </c>
      <c r="G209" s="8"/>
      <c r="H209" s="8">
        <v>300</v>
      </c>
      <c r="I209" s="8">
        <v>300</v>
      </c>
      <c r="J209" s="8">
        <v>300</v>
      </c>
      <c r="K209" s="8">
        <v>300</v>
      </c>
      <c r="L209" s="9">
        <v>300</v>
      </c>
      <c r="M209" s="114">
        <f t="shared" si="80"/>
        <v>100</v>
      </c>
    </row>
    <row r="210" spans="1:13" x14ac:dyDescent="0.25">
      <c r="A210" s="4"/>
      <c r="B210" s="4"/>
      <c r="C210" s="8"/>
      <c r="D210" s="9"/>
      <c r="E210" s="8"/>
      <c r="F210" s="9"/>
      <c r="G210" s="8"/>
      <c r="H210" s="8"/>
      <c r="I210" s="8"/>
      <c r="J210" s="8"/>
      <c r="K210" s="8"/>
      <c r="L210" s="8"/>
      <c r="M210" s="3"/>
    </row>
    <row r="211" spans="1:13" x14ac:dyDescent="0.25">
      <c r="A211" s="4"/>
      <c r="B211" s="4" t="s">
        <v>105</v>
      </c>
      <c r="C211" s="8">
        <f>C212+C213+C220</f>
        <v>3774</v>
      </c>
      <c r="D211" s="9">
        <f>D212+D213+D220</f>
        <v>3835.38</v>
      </c>
      <c r="E211" s="8">
        <f t="shared" ref="E211" si="84">E212+E213+E220</f>
        <v>3823</v>
      </c>
      <c r="F211" s="9">
        <f>F212+F213+F220</f>
        <v>3815.7400000000002</v>
      </c>
      <c r="G211" s="8"/>
      <c r="H211" s="8">
        <f t="shared" ref="H211:K211" si="85">H212+H213+H220</f>
        <v>3903</v>
      </c>
      <c r="I211" s="8">
        <f t="shared" si="85"/>
        <v>3740</v>
      </c>
      <c r="J211" s="8">
        <f t="shared" si="85"/>
        <v>3740</v>
      </c>
      <c r="K211" s="8">
        <f t="shared" si="85"/>
        <v>3740</v>
      </c>
      <c r="L211" s="9">
        <f t="shared" ref="L211" si="86">L212+L213+L220</f>
        <v>3645.08</v>
      </c>
      <c r="M211" s="114">
        <f>L211/K211*100</f>
        <v>97.462032085561503</v>
      </c>
    </row>
    <row r="212" spans="1:13" x14ac:dyDescent="0.25">
      <c r="A212" s="4"/>
      <c r="B212" s="4" t="s">
        <v>271</v>
      </c>
      <c r="C212" s="8">
        <v>1027</v>
      </c>
      <c r="D212" s="9">
        <v>1033.51</v>
      </c>
      <c r="E212" s="8">
        <v>1029</v>
      </c>
      <c r="F212" s="9">
        <v>1026.96</v>
      </c>
      <c r="G212" s="8"/>
      <c r="H212" s="8">
        <v>1051</v>
      </c>
      <c r="I212" s="8">
        <v>1027</v>
      </c>
      <c r="J212" s="8">
        <v>1027</v>
      </c>
      <c r="K212" s="8">
        <v>1027</v>
      </c>
      <c r="L212" s="9">
        <v>1023.26</v>
      </c>
      <c r="M212" s="114">
        <f t="shared" ref="M212:M220" si="87">L212/K212*100</f>
        <v>99.635832521908469</v>
      </c>
    </row>
    <row r="213" spans="1:13" x14ac:dyDescent="0.25">
      <c r="A213" s="4"/>
      <c r="B213" s="4" t="s">
        <v>107</v>
      </c>
      <c r="C213" s="8">
        <f>SUM(C214:C219)</f>
        <v>2452</v>
      </c>
      <c r="D213" s="9">
        <f>SUM(D214:D219)</f>
        <v>2504.1099999999997</v>
      </c>
      <c r="E213" s="8">
        <f t="shared" ref="E213" si="88">SUM(E214:E219)</f>
        <v>2494</v>
      </c>
      <c r="F213" s="9">
        <f>SUM(F214:F219)</f>
        <v>2486.7000000000003</v>
      </c>
      <c r="G213" s="8"/>
      <c r="H213" s="8">
        <f t="shared" ref="H213:L213" si="89">SUM(H214:H219)</f>
        <v>2546</v>
      </c>
      <c r="I213" s="8">
        <f t="shared" si="89"/>
        <v>2513</v>
      </c>
      <c r="J213" s="8">
        <f t="shared" si="89"/>
        <v>2513</v>
      </c>
      <c r="K213" s="8">
        <f t="shared" si="89"/>
        <v>2513</v>
      </c>
      <c r="L213" s="9">
        <f t="shared" si="89"/>
        <v>2516.4100000000003</v>
      </c>
      <c r="M213" s="114">
        <f t="shared" si="87"/>
        <v>100.13569438917629</v>
      </c>
    </row>
    <row r="214" spans="1:13" x14ac:dyDescent="0.25">
      <c r="A214" s="4"/>
      <c r="B214" s="4" t="s">
        <v>108</v>
      </c>
      <c r="C214" s="8">
        <v>127</v>
      </c>
      <c r="D214" s="9">
        <v>140.44</v>
      </c>
      <c r="E214" s="8">
        <v>140</v>
      </c>
      <c r="F214" s="9">
        <v>139.47</v>
      </c>
      <c r="G214" s="8"/>
      <c r="H214" s="8">
        <v>143</v>
      </c>
      <c r="I214" s="8">
        <v>141</v>
      </c>
      <c r="J214" s="8">
        <v>141</v>
      </c>
      <c r="K214" s="8">
        <v>141</v>
      </c>
      <c r="L214" s="9">
        <v>141.13</v>
      </c>
      <c r="M214" s="114">
        <f t="shared" si="87"/>
        <v>100.09219858156028</v>
      </c>
    </row>
    <row r="215" spans="1:13" x14ac:dyDescent="0.25">
      <c r="A215" s="4"/>
      <c r="B215" s="4" t="s">
        <v>109</v>
      </c>
      <c r="C215" s="8">
        <v>1382</v>
      </c>
      <c r="D215" s="9">
        <v>1405.24</v>
      </c>
      <c r="E215" s="8">
        <v>1399</v>
      </c>
      <c r="F215" s="9">
        <v>1395.49</v>
      </c>
      <c r="G215" s="8"/>
      <c r="H215" s="8">
        <v>1428</v>
      </c>
      <c r="I215" s="8">
        <v>1410</v>
      </c>
      <c r="J215" s="8">
        <v>1410</v>
      </c>
      <c r="K215" s="8">
        <v>1410</v>
      </c>
      <c r="L215" s="9">
        <v>1412.19</v>
      </c>
      <c r="M215" s="114">
        <f t="shared" si="87"/>
        <v>100.15531914893619</v>
      </c>
    </row>
    <row r="216" spans="1:13" x14ac:dyDescent="0.25">
      <c r="A216" s="4"/>
      <c r="B216" s="4" t="s">
        <v>110</v>
      </c>
      <c r="C216" s="8">
        <v>79</v>
      </c>
      <c r="D216" s="9">
        <v>80.23</v>
      </c>
      <c r="E216" s="8">
        <v>80</v>
      </c>
      <c r="F216" s="9">
        <v>79.67</v>
      </c>
      <c r="G216" s="8"/>
      <c r="H216" s="8">
        <v>82</v>
      </c>
      <c r="I216" s="8">
        <v>81</v>
      </c>
      <c r="J216" s="8">
        <v>81</v>
      </c>
      <c r="K216" s="8">
        <v>81</v>
      </c>
      <c r="L216" s="9">
        <v>80.63</v>
      </c>
      <c r="M216" s="114">
        <f t="shared" si="87"/>
        <v>99.543209876543202</v>
      </c>
    </row>
    <row r="217" spans="1:13" x14ac:dyDescent="0.25">
      <c r="A217" s="4"/>
      <c r="B217" s="4" t="s">
        <v>111</v>
      </c>
      <c r="C217" s="8">
        <v>296</v>
      </c>
      <c r="D217" s="9">
        <v>301.13</v>
      </c>
      <c r="E217" s="8">
        <v>300</v>
      </c>
      <c r="F217" s="9">
        <v>299.02</v>
      </c>
      <c r="G217" s="8"/>
      <c r="H217" s="8">
        <v>306</v>
      </c>
      <c r="I217" s="8">
        <v>302</v>
      </c>
      <c r="J217" s="8">
        <v>302</v>
      </c>
      <c r="K217" s="8">
        <v>302</v>
      </c>
      <c r="L217" s="9">
        <v>302.57</v>
      </c>
      <c r="M217" s="114">
        <f t="shared" si="87"/>
        <v>100.1887417218543</v>
      </c>
    </row>
    <row r="218" spans="1:13" x14ac:dyDescent="0.25">
      <c r="A218" s="4"/>
      <c r="B218" s="4" t="s">
        <v>112</v>
      </c>
      <c r="C218" s="8">
        <v>99</v>
      </c>
      <c r="D218" s="9">
        <v>100.35</v>
      </c>
      <c r="E218" s="8">
        <v>100</v>
      </c>
      <c r="F218" s="9">
        <v>99.66</v>
      </c>
      <c r="G218" s="8"/>
      <c r="H218" s="8">
        <v>102</v>
      </c>
      <c r="I218" s="8">
        <v>101</v>
      </c>
      <c r="J218" s="8">
        <v>101</v>
      </c>
      <c r="K218" s="8">
        <v>101</v>
      </c>
      <c r="L218" s="9">
        <v>100.81</v>
      </c>
      <c r="M218" s="114">
        <f t="shared" si="87"/>
        <v>99.811881188118818</v>
      </c>
    </row>
    <row r="219" spans="1:13" x14ac:dyDescent="0.25">
      <c r="A219" s="4"/>
      <c r="B219" s="4" t="s">
        <v>113</v>
      </c>
      <c r="C219" s="8">
        <v>469</v>
      </c>
      <c r="D219" s="9">
        <v>476.72</v>
      </c>
      <c r="E219" s="8">
        <v>475</v>
      </c>
      <c r="F219" s="9">
        <v>473.39</v>
      </c>
      <c r="G219" s="8"/>
      <c r="H219" s="8">
        <v>485</v>
      </c>
      <c r="I219" s="8">
        <v>478</v>
      </c>
      <c r="J219" s="8">
        <v>478</v>
      </c>
      <c r="K219" s="8">
        <v>478</v>
      </c>
      <c r="L219" s="9">
        <v>479.08</v>
      </c>
      <c r="M219" s="114">
        <f t="shared" si="87"/>
        <v>100.22594142259413</v>
      </c>
    </row>
    <row r="220" spans="1:13" x14ac:dyDescent="0.25">
      <c r="A220" s="4"/>
      <c r="B220" s="4" t="s">
        <v>114</v>
      </c>
      <c r="C220" s="8">
        <v>295</v>
      </c>
      <c r="D220" s="9">
        <v>297.76</v>
      </c>
      <c r="E220" s="8">
        <v>300</v>
      </c>
      <c r="F220" s="9">
        <v>302.08</v>
      </c>
      <c r="G220" s="8"/>
      <c r="H220" s="8">
        <v>306</v>
      </c>
      <c r="I220" s="8">
        <v>200</v>
      </c>
      <c r="J220" s="8">
        <v>200</v>
      </c>
      <c r="K220" s="8">
        <v>200</v>
      </c>
      <c r="L220" s="9">
        <v>105.41</v>
      </c>
      <c r="M220" s="114">
        <f t="shared" si="87"/>
        <v>52.704999999999998</v>
      </c>
    </row>
    <row r="221" spans="1:13" x14ac:dyDescent="0.25">
      <c r="A221" s="4"/>
      <c r="B221" s="4"/>
      <c r="C221" s="8"/>
      <c r="D221" s="9"/>
      <c r="E221" s="8"/>
      <c r="F221" s="9"/>
      <c r="G221" s="8"/>
      <c r="H221" s="8"/>
      <c r="I221" s="8"/>
      <c r="J221" s="8"/>
      <c r="K221" s="8"/>
      <c r="L221" s="8"/>
      <c r="M221" s="3"/>
    </row>
    <row r="222" spans="1:13" x14ac:dyDescent="0.25">
      <c r="A222" s="4"/>
      <c r="B222" s="4" t="s">
        <v>115</v>
      </c>
      <c r="C222" s="8">
        <f>C223+C225+C229+C234+C236</f>
        <v>2498</v>
      </c>
      <c r="D222" s="9">
        <f>D223+D225+D229+D234+D236</f>
        <v>1987.1799999999998</v>
      </c>
      <c r="E222" s="8">
        <f t="shared" ref="E222" si="90">E223+E225+E229+E234+E236</f>
        <v>3242</v>
      </c>
      <c r="F222" s="9">
        <f>F223+F225+F229+F234+F236</f>
        <v>1801.17</v>
      </c>
      <c r="G222" s="8"/>
      <c r="H222" s="8">
        <f t="shared" ref="H222:K222" si="91">H223+H225+H229+H234+H236</f>
        <v>2658</v>
      </c>
      <c r="I222" s="8">
        <f t="shared" si="91"/>
        <v>3415</v>
      </c>
      <c r="J222" s="8">
        <f t="shared" si="91"/>
        <v>3415</v>
      </c>
      <c r="K222" s="8">
        <f t="shared" si="91"/>
        <v>3415</v>
      </c>
      <c r="L222" s="9">
        <f t="shared" ref="L222" si="92">L223+L225+L229+L234+L236</f>
        <v>2020.9299999999998</v>
      </c>
      <c r="M222" s="114">
        <f>L222/K222*100</f>
        <v>59.178038067349924</v>
      </c>
    </row>
    <row r="223" spans="1:13" x14ac:dyDescent="0.25">
      <c r="A223" s="4"/>
      <c r="B223" s="4" t="s">
        <v>273</v>
      </c>
      <c r="C223" s="8">
        <f>C224</f>
        <v>0</v>
      </c>
      <c r="D223" s="9">
        <f>D224</f>
        <v>0</v>
      </c>
      <c r="E223" s="8">
        <f t="shared" ref="E223" si="93">E224</f>
        <v>50</v>
      </c>
      <c r="F223" s="9">
        <f>F224</f>
        <v>0</v>
      </c>
      <c r="G223" s="8"/>
      <c r="H223" s="8">
        <f t="shared" ref="H223:L223" si="94">H224</f>
        <v>20</v>
      </c>
      <c r="I223" s="8">
        <f t="shared" si="94"/>
        <v>20</v>
      </c>
      <c r="J223" s="8">
        <f t="shared" si="94"/>
        <v>20</v>
      </c>
      <c r="K223" s="8">
        <f t="shared" si="94"/>
        <v>20</v>
      </c>
      <c r="L223" s="9">
        <f t="shared" si="94"/>
        <v>0</v>
      </c>
      <c r="M223" s="114">
        <f t="shared" ref="M223:M241" si="95">L223/K223*100</f>
        <v>0</v>
      </c>
    </row>
    <row r="224" spans="1:13" x14ac:dyDescent="0.25">
      <c r="A224" s="4"/>
      <c r="B224" s="4" t="s">
        <v>274</v>
      </c>
      <c r="C224" s="8">
        <v>0</v>
      </c>
      <c r="D224" s="9">
        <v>0</v>
      </c>
      <c r="E224" s="8">
        <v>50</v>
      </c>
      <c r="F224" s="9">
        <v>0</v>
      </c>
      <c r="G224" s="8"/>
      <c r="H224" s="8">
        <v>20</v>
      </c>
      <c r="I224" s="8">
        <v>20</v>
      </c>
      <c r="J224" s="8">
        <v>20</v>
      </c>
      <c r="K224" s="8">
        <v>20</v>
      </c>
      <c r="L224" s="9">
        <v>0</v>
      </c>
      <c r="M224" s="114">
        <f t="shared" si="95"/>
        <v>0</v>
      </c>
    </row>
    <row r="225" spans="1:13" x14ac:dyDescent="0.25">
      <c r="A225" s="4"/>
      <c r="B225" s="4" t="s">
        <v>135</v>
      </c>
      <c r="C225" s="8">
        <f>SUM(C226:C228)</f>
        <v>1017</v>
      </c>
      <c r="D225" s="9">
        <f>SUM(D226:D228)</f>
        <v>914.3</v>
      </c>
      <c r="E225" s="8">
        <f t="shared" ref="E225" si="96">SUM(E226:E228)</f>
        <v>1115</v>
      </c>
      <c r="F225" s="9">
        <f>SUM(F226:F228)</f>
        <v>791.16000000000008</v>
      </c>
      <c r="G225" s="8"/>
      <c r="H225" s="8">
        <f t="shared" ref="H225:K225" si="97">SUM(H226:H228)</f>
        <v>365</v>
      </c>
      <c r="I225" s="8">
        <f t="shared" si="97"/>
        <v>1115</v>
      </c>
      <c r="J225" s="8">
        <f t="shared" si="97"/>
        <v>1115</v>
      </c>
      <c r="K225" s="8">
        <f t="shared" si="97"/>
        <v>1115</v>
      </c>
      <c r="L225" s="9">
        <f t="shared" ref="L225" si="98">SUM(L226:L228)</f>
        <v>973.47</v>
      </c>
      <c r="M225" s="114">
        <f t="shared" si="95"/>
        <v>87.306726457399108</v>
      </c>
    </row>
    <row r="226" spans="1:13" x14ac:dyDescent="0.25">
      <c r="A226" s="4"/>
      <c r="B226" s="4" t="s">
        <v>205</v>
      </c>
      <c r="C226" s="8">
        <v>237</v>
      </c>
      <c r="D226" s="9">
        <v>232.16</v>
      </c>
      <c r="E226" s="8">
        <v>325</v>
      </c>
      <c r="F226" s="9">
        <v>221.48</v>
      </c>
      <c r="G226" s="8"/>
      <c r="H226" s="8">
        <v>325</v>
      </c>
      <c r="I226" s="8">
        <v>325</v>
      </c>
      <c r="J226" s="8">
        <v>325</v>
      </c>
      <c r="K226" s="8">
        <v>325</v>
      </c>
      <c r="L226" s="9">
        <v>205.37</v>
      </c>
      <c r="M226" s="114">
        <f t="shared" si="95"/>
        <v>63.190769230769227</v>
      </c>
    </row>
    <row r="227" spans="1:13" x14ac:dyDescent="0.25">
      <c r="A227" s="4"/>
      <c r="B227" s="4" t="s">
        <v>206</v>
      </c>
      <c r="C227" s="8">
        <v>29</v>
      </c>
      <c r="D227" s="9">
        <v>26.14</v>
      </c>
      <c r="E227" s="8">
        <v>40</v>
      </c>
      <c r="F227" s="9">
        <v>26.83</v>
      </c>
      <c r="G227" s="8"/>
      <c r="H227" s="8">
        <v>40</v>
      </c>
      <c r="I227" s="8">
        <v>40</v>
      </c>
      <c r="J227" s="8">
        <v>40</v>
      </c>
      <c r="K227" s="8">
        <v>40</v>
      </c>
      <c r="L227" s="9">
        <v>21.15</v>
      </c>
      <c r="M227" s="114">
        <f t="shared" si="95"/>
        <v>52.874999999999993</v>
      </c>
    </row>
    <row r="228" spans="1:13" x14ac:dyDescent="0.25">
      <c r="A228" s="4" t="s">
        <v>136</v>
      </c>
      <c r="B228" s="4" t="s">
        <v>137</v>
      </c>
      <c r="C228" s="8">
        <v>751</v>
      </c>
      <c r="D228" s="9">
        <v>656</v>
      </c>
      <c r="E228" s="8">
        <v>750</v>
      </c>
      <c r="F228" s="9">
        <v>542.85</v>
      </c>
      <c r="G228" s="8"/>
      <c r="H228" s="8">
        <v>0</v>
      </c>
      <c r="I228" s="8">
        <v>750</v>
      </c>
      <c r="J228" s="8">
        <v>750</v>
      </c>
      <c r="K228" s="8">
        <v>750</v>
      </c>
      <c r="L228" s="9">
        <v>746.95</v>
      </c>
      <c r="M228" s="114">
        <f t="shared" si="95"/>
        <v>99.593333333333348</v>
      </c>
    </row>
    <row r="229" spans="1:13" x14ac:dyDescent="0.25">
      <c r="A229" s="4"/>
      <c r="B229" s="4" t="s">
        <v>118</v>
      </c>
      <c r="C229" s="8">
        <f>SUM(C230:C233)</f>
        <v>486</v>
      </c>
      <c r="D229" s="9">
        <f>SUM(D230:D233)</f>
        <v>124.49</v>
      </c>
      <c r="E229" s="8">
        <f t="shared" ref="E229" si="99">SUM(E230:E233)</f>
        <v>480</v>
      </c>
      <c r="F229" s="9">
        <f>SUM(F230:F233)</f>
        <v>64.319999999999993</v>
      </c>
      <c r="G229" s="8"/>
      <c r="H229" s="8">
        <f t="shared" ref="H229:K229" si="100">SUM(H230:H233)</f>
        <v>730</v>
      </c>
      <c r="I229" s="8">
        <f t="shared" si="100"/>
        <v>730</v>
      </c>
      <c r="J229" s="8">
        <f t="shared" si="100"/>
        <v>730</v>
      </c>
      <c r="K229" s="8">
        <f t="shared" si="100"/>
        <v>730</v>
      </c>
      <c r="L229" s="9">
        <f t="shared" ref="L229" si="101">SUM(L230:L233)</f>
        <v>58.61</v>
      </c>
      <c r="M229" s="114">
        <f t="shared" si="95"/>
        <v>8.0287671232876701</v>
      </c>
    </row>
    <row r="230" spans="1:13" x14ac:dyDescent="0.25">
      <c r="A230" s="4"/>
      <c r="B230" s="4" t="s">
        <v>138</v>
      </c>
      <c r="C230" s="8">
        <v>0</v>
      </c>
      <c r="D230" s="9">
        <v>0</v>
      </c>
      <c r="E230" s="8">
        <v>80</v>
      </c>
      <c r="F230" s="9">
        <v>0</v>
      </c>
      <c r="G230" s="8"/>
      <c r="H230" s="8">
        <v>0</v>
      </c>
      <c r="I230" s="8">
        <v>0</v>
      </c>
      <c r="J230" s="8">
        <v>0</v>
      </c>
      <c r="K230" s="8">
        <v>0</v>
      </c>
      <c r="L230" s="9">
        <v>0</v>
      </c>
      <c r="M230" s="114" t="s">
        <v>517</v>
      </c>
    </row>
    <row r="231" spans="1:13" x14ac:dyDescent="0.25">
      <c r="A231" s="4"/>
      <c r="B231" s="4" t="s">
        <v>234</v>
      </c>
      <c r="C231" s="8">
        <v>0</v>
      </c>
      <c r="D231" s="9">
        <v>0</v>
      </c>
      <c r="E231" s="8">
        <v>0</v>
      </c>
      <c r="F231" s="9">
        <v>0</v>
      </c>
      <c r="G231" s="8"/>
      <c r="H231" s="8">
        <v>330</v>
      </c>
      <c r="I231" s="8">
        <v>330</v>
      </c>
      <c r="J231" s="8">
        <v>330</v>
      </c>
      <c r="K231" s="8">
        <v>330</v>
      </c>
      <c r="L231" s="9">
        <v>0</v>
      </c>
      <c r="M231" s="114">
        <f t="shared" si="95"/>
        <v>0</v>
      </c>
    </row>
    <row r="232" spans="1:13" x14ac:dyDescent="0.25">
      <c r="A232" s="4"/>
      <c r="B232" s="4" t="s">
        <v>141</v>
      </c>
      <c r="C232" s="8">
        <v>486</v>
      </c>
      <c r="D232" s="9">
        <v>124.49</v>
      </c>
      <c r="E232" s="8">
        <v>200</v>
      </c>
      <c r="F232" s="9">
        <v>64.319999999999993</v>
      </c>
      <c r="G232" s="8"/>
      <c r="H232" s="8">
        <v>200</v>
      </c>
      <c r="I232" s="8">
        <v>200</v>
      </c>
      <c r="J232" s="8">
        <v>200</v>
      </c>
      <c r="K232" s="8">
        <v>200</v>
      </c>
      <c r="L232" s="9">
        <v>58.61</v>
      </c>
      <c r="M232" s="114">
        <f t="shared" si="95"/>
        <v>29.304999999999996</v>
      </c>
    </row>
    <row r="233" spans="1:13" x14ac:dyDescent="0.25">
      <c r="A233" s="4"/>
      <c r="B233" s="4" t="s">
        <v>249</v>
      </c>
      <c r="C233" s="8">
        <v>0</v>
      </c>
      <c r="D233" s="9">
        <v>0</v>
      </c>
      <c r="E233" s="8">
        <v>200</v>
      </c>
      <c r="F233" s="9">
        <v>0</v>
      </c>
      <c r="G233" s="8"/>
      <c r="H233" s="8">
        <v>200</v>
      </c>
      <c r="I233" s="8">
        <v>200</v>
      </c>
      <c r="J233" s="8">
        <v>200</v>
      </c>
      <c r="K233" s="8">
        <v>200</v>
      </c>
      <c r="L233" s="9">
        <v>0</v>
      </c>
      <c r="M233" s="114">
        <f t="shared" si="95"/>
        <v>0</v>
      </c>
    </row>
    <row r="234" spans="1:13" x14ac:dyDescent="0.25">
      <c r="A234" s="4"/>
      <c r="B234" s="4" t="s">
        <v>275</v>
      </c>
      <c r="C234" s="8">
        <f>C235</f>
        <v>0</v>
      </c>
      <c r="D234" s="9">
        <f>D235</f>
        <v>0</v>
      </c>
      <c r="E234" s="8">
        <f t="shared" ref="E234" si="102">E235</f>
        <v>500</v>
      </c>
      <c r="F234" s="9">
        <f>F235</f>
        <v>0</v>
      </c>
      <c r="G234" s="8"/>
      <c r="H234" s="8">
        <f t="shared" ref="H234:L234" si="103">H235</f>
        <v>500</v>
      </c>
      <c r="I234" s="8">
        <f t="shared" si="103"/>
        <v>500</v>
      </c>
      <c r="J234" s="8">
        <f t="shared" si="103"/>
        <v>500</v>
      </c>
      <c r="K234" s="8">
        <f t="shared" si="103"/>
        <v>500</v>
      </c>
      <c r="L234" s="9">
        <f t="shared" si="103"/>
        <v>0</v>
      </c>
      <c r="M234" s="114">
        <f t="shared" si="95"/>
        <v>0</v>
      </c>
    </row>
    <row r="235" spans="1:13" x14ac:dyDescent="0.25">
      <c r="A235" s="4"/>
      <c r="B235" s="4" t="s">
        <v>276</v>
      </c>
      <c r="C235" s="8">
        <v>0</v>
      </c>
      <c r="D235" s="9">
        <v>0</v>
      </c>
      <c r="E235" s="8">
        <v>500</v>
      </c>
      <c r="F235" s="9">
        <v>0</v>
      </c>
      <c r="G235" s="8"/>
      <c r="H235" s="8">
        <v>500</v>
      </c>
      <c r="I235" s="8">
        <v>500</v>
      </c>
      <c r="J235" s="8">
        <v>500</v>
      </c>
      <c r="K235" s="8">
        <v>500</v>
      </c>
      <c r="L235" s="9">
        <v>0</v>
      </c>
      <c r="M235" s="114">
        <f t="shared" si="95"/>
        <v>0</v>
      </c>
    </row>
    <row r="236" spans="1:13" x14ac:dyDescent="0.25">
      <c r="A236" s="4"/>
      <c r="B236" s="4" t="s">
        <v>120</v>
      </c>
      <c r="C236" s="8">
        <f>SUM(C237:C241)</f>
        <v>995</v>
      </c>
      <c r="D236" s="9">
        <f>SUM(D237:D241)</f>
        <v>948.39</v>
      </c>
      <c r="E236" s="8">
        <f>SUM(E237:E241)</f>
        <v>1097</v>
      </c>
      <c r="F236" s="9">
        <f>SUM(F237:F241)</f>
        <v>945.69</v>
      </c>
      <c r="G236" s="8"/>
      <c r="H236" s="8">
        <f>SUM(H237:H241)</f>
        <v>1043</v>
      </c>
      <c r="I236" s="8">
        <f>SUM(I237:I241)</f>
        <v>1050</v>
      </c>
      <c r="J236" s="8">
        <f>SUM(J237:J241)</f>
        <v>1050</v>
      </c>
      <c r="K236" s="8">
        <f>SUM(K237:K241)</f>
        <v>1050</v>
      </c>
      <c r="L236" s="9">
        <f>SUM(L237:L241)</f>
        <v>988.85</v>
      </c>
      <c r="M236" s="114">
        <f t="shared" si="95"/>
        <v>94.176190476190484</v>
      </c>
    </row>
    <row r="237" spans="1:13" x14ac:dyDescent="0.25">
      <c r="A237" s="4"/>
      <c r="B237" s="4" t="s">
        <v>277</v>
      </c>
      <c r="C237" s="8">
        <v>26</v>
      </c>
      <c r="D237" s="9">
        <v>0</v>
      </c>
      <c r="E237" s="8">
        <v>70</v>
      </c>
      <c r="F237" s="9">
        <v>0</v>
      </c>
      <c r="G237" s="8"/>
      <c r="H237" s="8">
        <v>70</v>
      </c>
      <c r="I237" s="8">
        <v>70</v>
      </c>
      <c r="J237" s="8">
        <v>70</v>
      </c>
      <c r="K237" s="8">
        <v>70</v>
      </c>
      <c r="L237" s="9">
        <v>66</v>
      </c>
      <c r="M237" s="114">
        <f t="shared" si="95"/>
        <v>94.285714285714278</v>
      </c>
    </row>
    <row r="238" spans="1:13" x14ac:dyDescent="0.25">
      <c r="A238" s="4"/>
      <c r="B238" s="4" t="s">
        <v>147</v>
      </c>
      <c r="C238" s="8">
        <v>39</v>
      </c>
      <c r="D238" s="9">
        <v>0</v>
      </c>
      <c r="E238" s="8">
        <v>50</v>
      </c>
      <c r="F238" s="9">
        <v>13.7</v>
      </c>
      <c r="G238" s="8"/>
      <c r="H238" s="8">
        <v>0</v>
      </c>
      <c r="I238" s="8">
        <v>0</v>
      </c>
      <c r="J238" s="8">
        <v>0</v>
      </c>
      <c r="K238" s="8">
        <v>0</v>
      </c>
      <c r="L238" s="9">
        <v>0</v>
      </c>
      <c r="M238" s="114" t="s">
        <v>517</v>
      </c>
    </row>
    <row r="239" spans="1:13" x14ac:dyDescent="0.25">
      <c r="A239" s="4"/>
      <c r="B239" s="4" t="s">
        <v>122</v>
      </c>
      <c r="C239" s="8">
        <v>804</v>
      </c>
      <c r="D239" s="9">
        <v>815.92</v>
      </c>
      <c r="E239" s="8">
        <v>828</v>
      </c>
      <c r="F239" s="9">
        <v>802.76</v>
      </c>
      <c r="G239" s="8"/>
      <c r="H239" s="8">
        <v>820</v>
      </c>
      <c r="I239" s="8">
        <v>820</v>
      </c>
      <c r="J239" s="8">
        <v>820</v>
      </c>
      <c r="K239" s="8">
        <v>820</v>
      </c>
      <c r="L239" s="9">
        <v>781.48</v>
      </c>
      <c r="M239" s="114">
        <f t="shared" si="95"/>
        <v>95.302439024390253</v>
      </c>
    </row>
    <row r="240" spans="1:13" x14ac:dyDescent="0.25">
      <c r="A240" s="4"/>
      <c r="B240" s="4" t="s">
        <v>152</v>
      </c>
      <c r="C240" s="8">
        <v>126</v>
      </c>
      <c r="D240" s="9">
        <v>132.47</v>
      </c>
      <c r="E240" s="8">
        <v>149</v>
      </c>
      <c r="F240" s="9">
        <v>129.22999999999999</v>
      </c>
      <c r="G240" s="8"/>
      <c r="H240" s="8">
        <v>153</v>
      </c>
      <c r="I240" s="8">
        <v>152</v>
      </c>
      <c r="J240" s="8">
        <v>152</v>
      </c>
      <c r="K240" s="8">
        <v>152</v>
      </c>
      <c r="L240" s="9">
        <v>136.15</v>
      </c>
      <c r="M240" s="114">
        <f t="shared" si="95"/>
        <v>89.572368421052644</v>
      </c>
    </row>
    <row r="241" spans="1:13" x14ac:dyDescent="0.25">
      <c r="A241" s="4"/>
      <c r="B241" s="4" t="s">
        <v>123</v>
      </c>
      <c r="C241" s="8">
        <v>0</v>
      </c>
      <c r="D241" s="9">
        <v>0</v>
      </c>
      <c r="E241" s="8">
        <v>0</v>
      </c>
      <c r="F241" s="9">
        <v>0</v>
      </c>
      <c r="G241" s="8"/>
      <c r="H241" s="8">
        <v>0</v>
      </c>
      <c r="I241" s="8">
        <v>8</v>
      </c>
      <c r="J241" s="8">
        <v>8</v>
      </c>
      <c r="K241" s="8">
        <v>8</v>
      </c>
      <c r="L241" s="9">
        <v>5.22</v>
      </c>
      <c r="M241" s="114">
        <f t="shared" si="95"/>
        <v>65.25</v>
      </c>
    </row>
    <row r="242" spans="1:13" x14ac:dyDescent="0.25">
      <c r="A242" s="4"/>
      <c r="B242" s="4"/>
      <c r="C242" s="8"/>
      <c r="D242" s="9"/>
      <c r="E242" s="8"/>
      <c r="F242" s="9"/>
      <c r="G242" s="8"/>
      <c r="H242" s="8"/>
      <c r="I242" s="8"/>
      <c r="J242" s="8"/>
      <c r="K242" s="8"/>
      <c r="L242" s="9"/>
      <c r="M242" s="115"/>
    </row>
    <row r="243" spans="1:13" x14ac:dyDescent="0.25">
      <c r="A243" s="4"/>
      <c r="B243" s="4" t="s">
        <v>124</v>
      </c>
      <c r="C243" s="8">
        <f>C244</f>
        <v>0</v>
      </c>
      <c r="D243" s="9">
        <f>D244</f>
        <v>0</v>
      </c>
      <c r="E243" s="8">
        <f t="shared" ref="E243" si="104">E244</f>
        <v>200</v>
      </c>
      <c r="F243" s="9">
        <f>F244</f>
        <v>0</v>
      </c>
      <c r="G243" s="8"/>
      <c r="H243" s="8">
        <f t="shared" ref="H243:L243" si="105">H244</f>
        <v>200</v>
      </c>
      <c r="I243" s="8">
        <f t="shared" si="105"/>
        <v>400</v>
      </c>
      <c r="J243" s="8">
        <f t="shared" si="105"/>
        <v>400</v>
      </c>
      <c r="K243" s="8">
        <f t="shared" si="105"/>
        <v>400</v>
      </c>
      <c r="L243" s="9">
        <f t="shared" si="105"/>
        <v>192.1</v>
      </c>
      <c r="M243" s="114">
        <f>L243/K243*100</f>
        <v>48.024999999999999</v>
      </c>
    </row>
    <row r="244" spans="1:13" x14ac:dyDescent="0.25">
      <c r="A244" s="4"/>
      <c r="B244" s="4" t="s">
        <v>125</v>
      </c>
      <c r="C244" s="8">
        <f>SUM(C245:C245)</f>
        <v>0</v>
      </c>
      <c r="D244" s="9">
        <f>SUM(D245:D245)</f>
        <v>0</v>
      </c>
      <c r="E244" s="8">
        <f>SUM(E245:E245)</f>
        <v>200</v>
      </c>
      <c r="F244" s="9">
        <f>SUM(F245:F245)</f>
        <v>0</v>
      </c>
      <c r="G244" s="8"/>
      <c r="H244" s="8">
        <f>SUM(H245:H245)</f>
        <v>200</v>
      </c>
      <c r="I244" s="8">
        <f>SUM(I245:I245)</f>
        <v>400</v>
      </c>
      <c r="J244" s="8">
        <f>SUM(J245:J245)</f>
        <v>400</v>
      </c>
      <c r="K244" s="8">
        <f>SUM(K245:K245)</f>
        <v>400</v>
      </c>
      <c r="L244" s="9">
        <f>SUM(L245:L245)</f>
        <v>192.1</v>
      </c>
      <c r="M244" s="114">
        <f t="shared" ref="M244:M245" si="106">L244/K244*100</f>
        <v>48.024999999999999</v>
      </c>
    </row>
    <row r="245" spans="1:13" x14ac:dyDescent="0.25">
      <c r="A245" s="4"/>
      <c r="B245" s="4" t="s">
        <v>126</v>
      </c>
      <c r="C245" s="8">
        <v>0</v>
      </c>
      <c r="D245" s="9">
        <v>0</v>
      </c>
      <c r="E245" s="8">
        <v>200</v>
      </c>
      <c r="F245" s="9">
        <v>0</v>
      </c>
      <c r="G245" s="8"/>
      <c r="H245" s="8">
        <v>200</v>
      </c>
      <c r="I245" s="8">
        <v>400</v>
      </c>
      <c r="J245" s="8">
        <v>400</v>
      </c>
      <c r="K245" s="8">
        <v>400</v>
      </c>
      <c r="L245" s="9">
        <v>192.1</v>
      </c>
      <c r="M245" s="114">
        <f t="shared" si="106"/>
        <v>48.024999999999999</v>
      </c>
    </row>
    <row r="246" spans="1:13" x14ac:dyDescent="0.25">
      <c r="A246" s="4"/>
      <c r="B246" s="4"/>
      <c r="C246" s="8"/>
      <c r="D246" s="8"/>
      <c r="E246" s="8"/>
      <c r="F246" s="8"/>
      <c r="G246" s="8"/>
      <c r="H246" s="3"/>
      <c r="I246" s="3"/>
      <c r="J246" s="3"/>
      <c r="K246" s="3"/>
      <c r="L246" s="3"/>
      <c r="M246" s="3"/>
    </row>
    <row r="247" spans="1:13" x14ac:dyDescent="0.25">
      <c r="A247" s="4"/>
      <c r="B247" s="4"/>
      <c r="C247" s="8"/>
      <c r="D247" s="8"/>
      <c r="E247" s="8"/>
      <c r="F247" s="8"/>
      <c r="G247" s="8"/>
      <c r="H247" s="3"/>
      <c r="I247" s="3"/>
      <c r="J247" s="3"/>
      <c r="K247" s="3"/>
      <c r="L247" s="3"/>
      <c r="M247" s="3"/>
    </row>
    <row r="248" spans="1:13" x14ac:dyDescent="0.25">
      <c r="A248" s="4"/>
      <c r="B248" s="4"/>
      <c r="C248" s="8"/>
      <c r="D248" s="8"/>
      <c r="E248" s="8"/>
      <c r="F248" s="8"/>
      <c r="G248" s="8"/>
      <c r="H248" s="3"/>
      <c r="I248" s="3"/>
      <c r="J248" s="3"/>
      <c r="K248" s="3"/>
      <c r="L248" s="3"/>
      <c r="M248" s="3"/>
    </row>
    <row r="249" spans="1:13" x14ac:dyDescent="0.25">
      <c r="A249" s="4"/>
      <c r="B249" s="4"/>
      <c r="C249" s="8"/>
      <c r="D249" s="8"/>
      <c r="E249" s="8"/>
      <c r="F249" s="8"/>
      <c r="G249" s="8"/>
      <c r="H249" s="3"/>
      <c r="I249" s="3"/>
      <c r="J249" s="3"/>
      <c r="K249" s="3"/>
      <c r="L249" s="3"/>
      <c r="M249" s="3"/>
    </row>
    <row r="250" spans="1:13" x14ac:dyDescent="0.25">
      <c r="A250" s="4"/>
      <c r="B250" s="4"/>
      <c r="C250" s="8"/>
      <c r="D250" s="8"/>
      <c r="E250" s="8"/>
      <c r="F250" s="8"/>
      <c r="G250" s="8"/>
      <c r="H250" s="3"/>
      <c r="I250" s="3"/>
      <c r="J250" s="3"/>
      <c r="K250" s="3"/>
      <c r="L250" s="3"/>
      <c r="M250" s="3"/>
    </row>
    <row r="251" spans="1:13" x14ac:dyDescent="0.25">
      <c r="A251" s="4"/>
      <c r="B251" s="4"/>
      <c r="C251" s="8"/>
      <c r="D251" s="8"/>
      <c r="E251" s="8"/>
      <c r="F251" s="8"/>
      <c r="G251" s="8"/>
      <c r="H251" s="3"/>
      <c r="I251" s="3"/>
      <c r="J251" s="3"/>
      <c r="K251" s="3"/>
      <c r="L251" s="3"/>
      <c r="M251" s="3"/>
    </row>
    <row r="252" spans="1:13" x14ac:dyDescent="0.25">
      <c r="A252" s="4"/>
      <c r="B252" s="4"/>
      <c r="C252" s="8"/>
      <c r="D252" s="8"/>
      <c r="E252" s="8"/>
      <c r="F252" s="8"/>
      <c r="G252" s="8"/>
      <c r="H252" s="3"/>
      <c r="I252" s="3"/>
      <c r="J252" s="3"/>
      <c r="K252" s="3"/>
      <c r="L252" s="3"/>
      <c r="M252" s="3"/>
    </row>
    <row r="253" spans="1:13" x14ac:dyDescent="0.25">
      <c r="A253" s="4"/>
      <c r="B253" s="4"/>
      <c r="C253" s="8"/>
      <c r="D253" s="8"/>
      <c r="E253" s="8"/>
      <c r="F253" s="8"/>
      <c r="G253" s="8"/>
      <c r="H253" s="3"/>
      <c r="I253" s="3"/>
      <c r="J253" s="3"/>
      <c r="K253" s="3"/>
      <c r="L253" s="3"/>
      <c r="M253" s="3"/>
    </row>
    <row r="254" spans="1:13" x14ac:dyDescent="0.25">
      <c r="A254" s="4"/>
      <c r="B254" s="4"/>
      <c r="C254" s="8"/>
      <c r="D254" s="8"/>
      <c r="E254" s="8"/>
      <c r="F254" s="8"/>
      <c r="G254" s="8"/>
      <c r="H254" s="3"/>
      <c r="I254" s="3"/>
      <c r="J254" s="3"/>
      <c r="K254" s="3"/>
      <c r="L254" s="3"/>
      <c r="M254" s="3"/>
    </row>
    <row r="255" spans="1:13" x14ac:dyDescent="0.25">
      <c r="A255" s="4"/>
      <c r="B255" s="4"/>
      <c r="C255" s="8"/>
      <c r="D255" s="8"/>
      <c r="E255" s="8"/>
      <c r="F255" s="8"/>
      <c r="G255" s="8"/>
      <c r="H255" s="3"/>
      <c r="I255" s="3"/>
      <c r="J255" s="3"/>
      <c r="K255" s="3"/>
      <c r="L255" s="3"/>
      <c r="M255" s="3"/>
    </row>
    <row r="256" spans="1:13" x14ac:dyDescent="0.25">
      <c r="A256" s="4"/>
      <c r="B256" s="4"/>
      <c r="C256" s="8"/>
      <c r="D256" s="8"/>
      <c r="E256" s="8"/>
      <c r="F256" s="8"/>
      <c r="G256" s="8"/>
      <c r="H256" s="3"/>
      <c r="I256" s="3"/>
      <c r="J256" s="3"/>
      <c r="K256" s="3"/>
      <c r="L256" s="3"/>
      <c r="M256" s="3"/>
    </row>
    <row r="257" spans="1:13" x14ac:dyDescent="0.25">
      <c r="A257" s="4"/>
      <c r="B257" s="4"/>
      <c r="C257" s="8"/>
      <c r="D257" s="8"/>
      <c r="E257" s="8"/>
      <c r="F257" s="8"/>
      <c r="G257" s="8"/>
      <c r="H257" s="3"/>
      <c r="I257" s="3"/>
      <c r="J257" s="3"/>
      <c r="K257" s="3"/>
      <c r="L257" s="3"/>
      <c r="M257" s="3"/>
    </row>
    <row r="258" spans="1:13" x14ac:dyDescent="0.25">
      <c r="A258" s="4"/>
      <c r="B258" s="4"/>
      <c r="C258" s="8"/>
      <c r="D258" s="8"/>
      <c r="E258" s="8"/>
      <c r="F258" s="8"/>
      <c r="G258" s="8"/>
      <c r="H258" s="3"/>
      <c r="I258" s="3"/>
      <c r="J258" s="3"/>
      <c r="K258" s="3"/>
      <c r="L258" s="3"/>
      <c r="M258" s="3"/>
    </row>
    <row r="259" spans="1:13" x14ac:dyDescent="0.25">
      <c r="A259" s="4"/>
      <c r="B259" s="4"/>
      <c r="C259" s="8"/>
      <c r="D259" s="8"/>
      <c r="E259" s="8"/>
      <c r="F259" s="8"/>
      <c r="G259" s="8"/>
      <c r="H259" s="3"/>
      <c r="I259" s="3"/>
      <c r="J259" s="3"/>
      <c r="K259" s="3"/>
      <c r="L259" s="3"/>
      <c r="M259" s="3"/>
    </row>
    <row r="260" spans="1:13" x14ac:dyDescent="0.25">
      <c r="A260" s="4"/>
      <c r="B260" s="4"/>
      <c r="C260" s="8"/>
      <c r="D260" s="8"/>
      <c r="E260" s="8"/>
      <c r="F260" s="8"/>
      <c r="G260" s="8"/>
      <c r="H260" s="3"/>
      <c r="I260" s="3"/>
      <c r="J260" s="3"/>
      <c r="K260" s="3"/>
      <c r="L260" s="3"/>
      <c r="M260" s="3"/>
    </row>
    <row r="261" spans="1:13" x14ac:dyDescent="0.25">
      <c r="A261" s="4"/>
      <c r="B261" s="4"/>
      <c r="C261" s="8"/>
      <c r="D261" s="8"/>
      <c r="E261" s="8"/>
      <c r="F261" s="8"/>
      <c r="G261" s="8"/>
      <c r="H261" s="3"/>
      <c r="I261" s="3"/>
      <c r="J261" s="3"/>
      <c r="K261" s="3"/>
      <c r="L261" s="3"/>
      <c r="M261" s="3"/>
    </row>
    <row r="262" spans="1:13" x14ac:dyDescent="0.25">
      <c r="A262" s="4"/>
      <c r="B262" s="4"/>
      <c r="C262" s="8"/>
      <c r="D262" s="8"/>
      <c r="E262" s="8"/>
      <c r="F262" s="8"/>
      <c r="G262" s="8"/>
      <c r="H262" s="3"/>
      <c r="I262" s="3"/>
      <c r="J262" s="3"/>
      <c r="K262" s="3"/>
      <c r="L262" s="3"/>
      <c r="M262" s="3"/>
    </row>
    <row r="263" spans="1:13" x14ac:dyDescent="0.25">
      <c r="A263" s="4"/>
      <c r="B263" s="4"/>
      <c r="C263" s="8"/>
      <c r="D263" s="8"/>
      <c r="E263" s="8"/>
      <c r="F263" s="8"/>
      <c r="G263" s="8"/>
      <c r="H263" s="3"/>
      <c r="I263" s="3"/>
      <c r="J263" s="3"/>
      <c r="K263" s="3"/>
      <c r="L263" s="3"/>
      <c r="M263" s="3"/>
    </row>
    <row r="264" spans="1:13" x14ac:dyDescent="0.25">
      <c r="A264" s="4"/>
      <c r="B264" s="4"/>
      <c r="C264" s="8"/>
      <c r="D264" s="8"/>
      <c r="E264" s="8"/>
      <c r="F264" s="8"/>
      <c r="G264" s="8"/>
      <c r="H264" s="3"/>
      <c r="I264" s="3"/>
      <c r="J264" s="3"/>
      <c r="K264" s="3"/>
      <c r="L264" s="3"/>
      <c r="M264" s="3"/>
    </row>
    <row r="265" spans="1:13" x14ac:dyDescent="0.25">
      <c r="A265" s="4"/>
      <c r="B265" s="4"/>
      <c r="C265" s="8"/>
      <c r="D265" s="8"/>
      <c r="E265" s="8"/>
      <c r="F265" s="8"/>
      <c r="G265" s="8"/>
      <c r="H265" s="3"/>
      <c r="I265" s="3"/>
      <c r="J265" s="3"/>
      <c r="K265" s="3"/>
      <c r="L265" s="3"/>
      <c r="M265" s="3"/>
    </row>
    <row r="266" spans="1:13" x14ac:dyDescent="0.25">
      <c r="A266" s="4"/>
      <c r="B266" s="4"/>
      <c r="C266" s="8"/>
      <c r="D266" s="8"/>
      <c r="E266" s="8"/>
      <c r="F266" s="8"/>
      <c r="G266" s="8"/>
      <c r="H266" s="3"/>
      <c r="I266" s="3"/>
      <c r="J266" s="3"/>
      <c r="K266" s="3"/>
      <c r="L266" s="3"/>
      <c r="M266" s="3"/>
    </row>
    <row r="267" spans="1:13" x14ac:dyDescent="0.25">
      <c r="A267" s="4"/>
      <c r="B267" s="4"/>
      <c r="C267" s="8"/>
      <c r="D267" s="8"/>
      <c r="E267" s="8"/>
      <c r="F267" s="8"/>
      <c r="G267" s="8"/>
      <c r="H267" s="3"/>
      <c r="I267" s="3"/>
      <c r="J267" s="3"/>
      <c r="K267" s="3"/>
      <c r="L267" s="3"/>
      <c r="M267" s="3"/>
    </row>
    <row r="268" spans="1:13" x14ac:dyDescent="0.25">
      <c r="A268" s="4"/>
      <c r="B268" s="4"/>
      <c r="C268" s="8"/>
      <c r="D268" s="8"/>
      <c r="E268" s="8"/>
      <c r="F268" s="8"/>
      <c r="G268" s="8"/>
      <c r="H268" s="3"/>
      <c r="I268" s="3"/>
      <c r="J268" s="3"/>
      <c r="K268" s="3"/>
      <c r="L268" s="3"/>
      <c r="M268" s="3"/>
    </row>
    <row r="269" spans="1:13" x14ac:dyDescent="0.25">
      <c r="A269" s="4"/>
      <c r="B269" s="4"/>
      <c r="C269" s="8"/>
      <c r="D269" s="8"/>
      <c r="E269" s="8"/>
      <c r="F269" s="8"/>
      <c r="G269" s="8"/>
      <c r="H269" s="3"/>
      <c r="I269" s="3"/>
      <c r="J269" s="3"/>
      <c r="K269" s="3"/>
      <c r="L269" s="3"/>
      <c r="M269" s="3"/>
    </row>
    <row r="270" spans="1:13" x14ac:dyDescent="0.25">
      <c r="A270" s="4"/>
      <c r="B270" s="4"/>
      <c r="C270" s="8"/>
      <c r="D270" s="8"/>
      <c r="E270" s="8"/>
      <c r="F270" s="8"/>
      <c r="G270" s="8"/>
      <c r="H270" s="3"/>
      <c r="I270" s="3"/>
      <c r="J270" s="3"/>
      <c r="K270" s="3"/>
      <c r="L270" s="3"/>
      <c r="M270" s="3"/>
    </row>
    <row r="271" spans="1:13" x14ac:dyDescent="0.25">
      <c r="A271" s="4"/>
      <c r="B271" s="4"/>
      <c r="C271" s="8"/>
      <c r="D271" s="8"/>
      <c r="E271" s="8"/>
      <c r="F271" s="8"/>
      <c r="G271" s="8"/>
      <c r="H271" s="3"/>
      <c r="I271" s="3"/>
      <c r="J271" s="3"/>
      <c r="K271" s="3"/>
      <c r="L271" s="3"/>
      <c r="M271" s="3"/>
    </row>
    <row r="272" spans="1:13" x14ac:dyDescent="0.25">
      <c r="A272" s="4"/>
      <c r="B272" s="4"/>
      <c r="C272" s="8"/>
      <c r="D272" s="8"/>
      <c r="E272" s="8"/>
      <c r="F272" s="8"/>
      <c r="G272" s="8"/>
      <c r="H272" s="3"/>
      <c r="I272" s="3"/>
      <c r="J272" s="3"/>
      <c r="K272" s="3"/>
      <c r="L272" s="3"/>
      <c r="M272" s="3"/>
    </row>
    <row r="273" spans="1:13" x14ac:dyDescent="0.25">
      <c r="A273" s="4"/>
      <c r="B273" s="4"/>
      <c r="C273" s="8"/>
      <c r="D273" s="8"/>
      <c r="E273" s="8"/>
      <c r="F273" s="8"/>
      <c r="G273" s="8"/>
      <c r="H273" s="3"/>
      <c r="I273" s="3"/>
      <c r="J273" s="3"/>
      <c r="K273" s="3"/>
      <c r="L273" s="3"/>
      <c r="M273" s="3"/>
    </row>
    <row r="274" spans="1:13" x14ac:dyDescent="0.25">
      <c r="A274" s="4"/>
      <c r="B274" s="4" t="s">
        <v>244</v>
      </c>
      <c r="C274" s="4"/>
      <c r="D274" s="4"/>
      <c r="E274" s="4"/>
      <c r="F274" s="4"/>
      <c r="G274" s="4"/>
      <c r="H274" s="3"/>
      <c r="I274" s="3"/>
      <c r="J274" s="3"/>
      <c r="K274" s="3"/>
      <c r="L274" s="3"/>
      <c r="M274" s="3"/>
    </row>
    <row r="275" spans="1:13" x14ac:dyDescent="0.25">
      <c r="A275" s="4"/>
      <c r="B275" s="4" t="s">
        <v>278</v>
      </c>
      <c r="C275" s="4"/>
      <c r="D275" s="4"/>
      <c r="E275" s="4"/>
      <c r="F275" s="4"/>
      <c r="G275" s="4"/>
      <c r="H275" s="3"/>
      <c r="I275" s="3"/>
      <c r="J275" s="3"/>
      <c r="K275" s="3"/>
      <c r="L275" s="3"/>
      <c r="M275" s="3"/>
    </row>
    <row r="276" spans="1:13" x14ac:dyDescent="0.25">
      <c r="A276" s="4"/>
      <c r="B276" s="4"/>
      <c r="C276" s="4"/>
      <c r="D276" s="4"/>
      <c r="E276" s="4"/>
      <c r="F276" s="4"/>
      <c r="G276" s="4"/>
      <c r="H276" s="3"/>
      <c r="I276" s="3"/>
      <c r="J276" s="3"/>
      <c r="K276" s="3"/>
      <c r="L276" s="3"/>
      <c r="M276" s="3"/>
    </row>
    <row r="277" spans="1:13" x14ac:dyDescent="0.25">
      <c r="A277" s="4" t="s">
        <v>99</v>
      </c>
      <c r="B277" s="4"/>
      <c r="C277" s="5" t="s">
        <v>3</v>
      </c>
      <c r="D277" s="5" t="s">
        <v>3</v>
      </c>
      <c r="E277" s="5" t="s">
        <v>4</v>
      </c>
      <c r="F277" s="118" t="s">
        <v>5</v>
      </c>
      <c r="G277" s="5" t="s">
        <v>6</v>
      </c>
      <c r="H277" s="5" t="s">
        <v>4</v>
      </c>
      <c r="I277" s="5" t="s">
        <v>7</v>
      </c>
      <c r="J277" s="5" t="s">
        <v>8</v>
      </c>
      <c r="K277" s="5" t="s">
        <v>9</v>
      </c>
      <c r="L277" s="5" t="s">
        <v>507</v>
      </c>
      <c r="M277" s="91" t="s">
        <v>508</v>
      </c>
    </row>
    <row r="278" spans="1:13" x14ac:dyDescent="0.25">
      <c r="A278" s="22" t="s">
        <v>100</v>
      </c>
      <c r="B278" s="4"/>
      <c r="C278" s="5">
        <v>2011</v>
      </c>
      <c r="D278" s="5">
        <v>2012</v>
      </c>
      <c r="E278" s="6">
        <v>2013</v>
      </c>
      <c r="F278" s="120"/>
      <c r="G278" s="5"/>
      <c r="H278" s="6">
        <v>2014</v>
      </c>
      <c r="I278" s="6">
        <v>2014</v>
      </c>
      <c r="J278" s="6">
        <v>2014</v>
      </c>
      <c r="K278" s="6">
        <v>2014</v>
      </c>
      <c r="L278" s="6">
        <v>2014</v>
      </c>
      <c r="M278" s="91" t="s">
        <v>509</v>
      </c>
    </row>
    <row r="279" spans="1:13" x14ac:dyDescent="0.25">
      <c r="A279" s="4" t="s">
        <v>101</v>
      </c>
      <c r="B279" s="4"/>
      <c r="C279" s="5" t="s">
        <v>11</v>
      </c>
      <c r="D279" s="5" t="s">
        <v>11</v>
      </c>
      <c r="E279" s="6" t="s">
        <v>11</v>
      </c>
      <c r="F279" s="5" t="s">
        <v>11</v>
      </c>
      <c r="G279" s="5"/>
      <c r="H279" s="6" t="s">
        <v>11</v>
      </c>
      <c r="I279" s="6" t="s">
        <v>11</v>
      </c>
      <c r="J279" s="6" t="s">
        <v>11</v>
      </c>
      <c r="K279" s="6" t="s">
        <v>11</v>
      </c>
      <c r="L279" s="93" t="s">
        <v>11</v>
      </c>
      <c r="M279" s="3"/>
    </row>
    <row r="280" spans="1:13" x14ac:dyDescent="0.25">
      <c r="A280" s="4"/>
      <c r="B280" s="4" t="s">
        <v>102</v>
      </c>
      <c r="C280" s="33">
        <f t="shared" ref="C280:F281" si="107">C281</f>
        <v>71</v>
      </c>
      <c r="D280" s="34">
        <f t="shared" si="107"/>
        <v>679.2</v>
      </c>
      <c r="E280" s="33">
        <f t="shared" si="107"/>
        <v>800</v>
      </c>
      <c r="F280" s="34">
        <f t="shared" si="107"/>
        <v>126</v>
      </c>
      <c r="G280" s="33"/>
      <c r="H280" s="33">
        <f t="shared" ref="H280:L281" si="108">H281</f>
        <v>800</v>
      </c>
      <c r="I280" s="33">
        <f t="shared" si="108"/>
        <v>800</v>
      </c>
      <c r="J280" s="33">
        <f t="shared" si="108"/>
        <v>800</v>
      </c>
      <c r="K280" s="33">
        <f t="shared" si="108"/>
        <v>800</v>
      </c>
      <c r="L280" s="34">
        <f t="shared" si="108"/>
        <v>163.12</v>
      </c>
      <c r="M280" s="114">
        <f>L280/K280*100</f>
        <v>20.39</v>
      </c>
    </row>
    <row r="281" spans="1:13" x14ac:dyDescent="0.25">
      <c r="A281" s="4"/>
      <c r="B281" s="4" t="s">
        <v>115</v>
      </c>
      <c r="C281" s="8">
        <f t="shared" si="107"/>
        <v>71</v>
      </c>
      <c r="D281" s="9">
        <f t="shared" si="107"/>
        <v>679.2</v>
      </c>
      <c r="E281" s="8">
        <f t="shared" si="107"/>
        <v>800</v>
      </c>
      <c r="F281" s="9">
        <f t="shared" si="107"/>
        <v>126</v>
      </c>
      <c r="G281" s="8"/>
      <c r="H281" s="8">
        <f t="shared" si="108"/>
        <v>800</v>
      </c>
      <c r="I281" s="8">
        <f t="shared" si="108"/>
        <v>800</v>
      </c>
      <c r="J281" s="8">
        <f t="shared" si="108"/>
        <v>800</v>
      </c>
      <c r="K281" s="8">
        <f t="shared" si="108"/>
        <v>800</v>
      </c>
      <c r="L281" s="9">
        <f t="shared" si="108"/>
        <v>163.12</v>
      </c>
      <c r="M281" s="114">
        <f t="shared" ref="M281:M283" si="109">L281/K281*100</f>
        <v>20.39</v>
      </c>
    </row>
    <row r="282" spans="1:13" x14ac:dyDescent="0.25">
      <c r="A282" s="4"/>
      <c r="B282" s="4" t="s">
        <v>118</v>
      </c>
      <c r="C282" s="8">
        <f>SUM(C283:C283)</f>
        <v>71</v>
      </c>
      <c r="D282" s="9">
        <f>SUM(D283:D283)</f>
        <v>679.2</v>
      </c>
      <c r="E282" s="8">
        <f t="shared" ref="E282" si="110">SUM(E283:E283)</f>
        <v>800</v>
      </c>
      <c r="F282" s="9">
        <f>SUM(F283:F283)</f>
        <v>126</v>
      </c>
      <c r="G282" s="8"/>
      <c r="H282" s="8">
        <f t="shared" ref="H282:L282" si="111">SUM(H283:H283)</f>
        <v>800</v>
      </c>
      <c r="I282" s="8">
        <f t="shared" si="111"/>
        <v>800</v>
      </c>
      <c r="J282" s="8">
        <f t="shared" si="111"/>
        <v>800</v>
      </c>
      <c r="K282" s="8">
        <f t="shared" si="111"/>
        <v>800</v>
      </c>
      <c r="L282" s="9">
        <f t="shared" si="111"/>
        <v>163.12</v>
      </c>
      <c r="M282" s="114">
        <f t="shared" si="109"/>
        <v>20.39</v>
      </c>
    </row>
    <row r="283" spans="1:13" x14ac:dyDescent="0.25">
      <c r="A283" s="4"/>
      <c r="B283" s="4" t="s">
        <v>141</v>
      </c>
      <c r="C283" s="8">
        <v>71</v>
      </c>
      <c r="D283" s="9">
        <v>679.2</v>
      </c>
      <c r="E283" s="8">
        <v>800</v>
      </c>
      <c r="F283" s="9">
        <v>126</v>
      </c>
      <c r="G283" s="8"/>
      <c r="H283" s="8">
        <v>800</v>
      </c>
      <c r="I283" s="8">
        <v>800</v>
      </c>
      <c r="J283" s="8">
        <v>800</v>
      </c>
      <c r="K283" s="8">
        <v>800</v>
      </c>
      <c r="L283" s="9">
        <v>163.12</v>
      </c>
      <c r="M283" s="114">
        <f t="shared" si="109"/>
        <v>20.39</v>
      </c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4"/>
      <c r="B313" s="4" t="s">
        <v>244</v>
      </c>
      <c r="C313" s="4"/>
      <c r="D313" s="4"/>
      <c r="E313" s="4"/>
      <c r="F313" s="4"/>
      <c r="G313" s="4"/>
      <c r="H313" s="3"/>
      <c r="I313" s="3"/>
      <c r="J313" s="3"/>
      <c r="K313" s="3"/>
      <c r="L313" s="3"/>
      <c r="M313" s="3"/>
    </row>
    <row r="314" spans="1:13" x14ac:dyDescent="0.25">
      <c r="A314" s="4"/>
      <c r="B314" s="4" t="s">
        <v>279</v>
      </c>
      <c r="C314" s="4"/>
      <c r="D314" s="4"/>
      <c r="E314" s="4"/>
      <c r="F314" s="4"/>
      <c r="G314" s="4"/>
      <c r="H314" s="3"/>
      <c r="I314" s="3"/>
      <c r="J314" s="3"/>
      <c r="K314" s="3"/>
      <c r="L314" s="3"/>
      <c r="M314" s="3"/>
    </row>
    <row r="315" spans="1:13" x14ac:dyDescent="0.25">
      <c r="A315" s="4"/>
      <c r="B315" s="4"/>
      <c r="C315" s="4"/>
      <c r="D315" s="4"/>
      <c r="E315" s="4"/>
      <c r="F315" s="4"/>
      <c r="G315" s="4"/>
      <c r="H315" s="3"/>
      <c r="I315" s="3"/>
      <c r="J315" s="3"/>
      <c r="K315" s="3"/>
      <c r="L315" s="3"/>
      <c r="M315" s="3"/>
    </row>
    <row r="316" spans="1:13" x14ac:dyDescent="0.25">
      <c r="A316" s="4" t="s">
        <v>99</v>
      </c>
      <c r="B316" s="4"/>
      <c r="C316" s="5" t="s">
        <v>3</v>
      </c>
      <c r="D316" s="5" t="s">
        <v>3</v>
      </c>
      <c r="E316" s="5" t="s">
        <v>4</v>
      </c>
      <c r="F316" s="118" t="s">
        <v>5</v>
      </c>
      <c r="G316" s="5" t="s">
        <v>6</v>
      </c>
      <c r="H316" s="5" t="s">
        <v>4</v>
      </c>
      <c r="I316" s="5" t="s">
        <v>7</v>
      </c>
      <c r="J316" s="5" t="s">
        <v>8</v>
      </c>
      <c r="K316" s="5" t="s">
        <v>9</v>
      </c>
      <c r="L316" s="5" t="s">
        <v>507</v>
      </c>
      <c r="M316" s="91" t="s">
        <v>508</v>
      </c>
    </row>
    <row r="317" spans="1:13" x14ac:dyDescent="0.25">
      <c r="A317" s="22" t="s">
        <v>100</v>
      </c>
      <c r="B317" s="4"/>
      <c r="C317" s="5">
        <v>2011</v>
      </c>
      <c r="D317" s="5">
        <v>2012</v>
      </c>
      <c r="E317" s="6">
        <v>2013</v>
      </c>
      <c r="F317" s="120"/>
      <c r="G317" s="5"/>
      <c r="H317" s="6">
        <v>2014</v>
      </c>
      <c r="I317" s="6">
        <v>2014</v>
      </c>
      <c r="J317" s="6">
        <v>2014</v>
      </c>
      <c r="K317" s="6">
        <v>2014</v>
      </c>
      <c r="L317" s="6">
        <v>2014</v>
      </c>
      <c r="M317" s="91" t="s">
        <v>509</v>
      </c>
    </row>
    <row r="318" spans="1:13" x14ac:dyDescent="0.25">
      <c r="A318" s="4" t="s">
        <v>101</v>
      </c>
      <c r="B318" s="4"/>
      <c r="C318" s="5" t="s">
        <v>11</v>
      </c>
      <c r="D318" s="5" t="s">
        <v>11</v>
      </c>
      <c r="E318" s="6" t="s">
        <v>11</v>
      </c>
      <c r="F318" s="5" t="s">
        <v>11</v>
      </c>
      <c r="G318" s="5"/>
      <c r="H318" s="6" t="s">
        <v>11</v>
      </c>
      <c r="I318" s="6" t="s">
        <v>11</v>
      </c>
      <c r="J318" s="6" t="s">
        <v>11</v>
      </c>
      <c r="K318" s="6" t="s">
        <v>11</v>
      </c>
      <c r="L318" s="93" t="s">
        <v>11</v>
      </c>
      <c r="M318" s="3"/>
    </row>
    <row r="319" spans="1:13" x14ac:dyDescent="0.25">
      <c r="A319" s="4"/>
      <c r="B319" s="4"/>
      <c r="C319" s="4"/>
      <c r="D319" s="4"/>
      <c r="E319" s="4"/>
      <c r="F319" s="4"/>
      <c r="G319" s="4"/>
      <c r="H319" s="3"/>
      <c r="I319" s="3"/>
      <c r="J319" s="3"/>
      <c r="K319" s="3"/>
      <c r="L319" s="3"/>
      <c r="M319" s="3"/>
    </row>
    <row r="320" spans="1:13" x14ac:dyDescent="0.25">
      <c r="A320" s="4"/>
      <c r="B320" s="4" t="s">
        <v>102</v>
      </c>
      <c r="C320" s="8">
        <f>C321+C328+C339+C362</f>
        <v>20136</v>
      </c>
      <c r="D320" s="9">
        <f>D321+D328+D339+D362</f>
        <v>20048.509999999998</v>
      </c>
      <c r="E320" s="8">
        <f>E321+E328+E339+E362</f>
        <v>22199</v>
      </c>
      <c r="F320" s="9">
        <f>F321+F328+F339+F362</f>
        <v>21398.07</v>
      </c>
      <c r="G320" s="8"/>
      <c r="H320" s="8">
        <f>H321+H328+H339+H362</f>
        <v>20838</v>
      </c>
      <c r="I320" s="8">
        <f>I321+I328+I339+I362</f>
        <v>21104</v>
      </c>
      <c r="J320" s="8">
        <f>J321+J328+J339+J362</f>
        <v>21104</v>
      </c>
      <c r="K320" s="8">
        <f>K321+K328+K339+K362</f>
        <v>21104</v>
      </c>
      <c r="L320" s="9">
        <f>L321+L328+L339+L362</f>
        <v>20625.82</v>
      </c>
      <c r="M320" s="114">
        <f>L320/K320*100</f>
        <v>97.73417361637604</v>
      </c>
    </row>
    <row r="321" spans="1:13" x14ac:dyDescent="0.25">
      <c r="A321" s="4"/>
      <c r="B321" s="4" t="s">
        <v>103</v>
      </c>
      <c r="C321" s="8">
        <f>SUM(C322+C323+C326)</f>
        <v>12018</v>
      </c>
      <c r="D321" s="9">
        <f>SUM(D322+D323+D326)</f>
        <v>11922.36</v>
      </c>
      <c r="E321" s="8">
        <f t="shared" ref="E321" si="112">SUM(E322+E323+E326)</f>
        <v>11890</v>
      </c>
      <c r="F321" s="9">
        <f>SUM(F322+F323+F326)</f>
        <v>11970.23</v>
      </c>
      <c r="G321" s="8"/>
      <c r="H321" s="8">
        <f t="shared" ref="H321:K321" si="113">SUM(H322+H323+H326)</f>
        <v>12350</v>
      </c>
      <c r="I321" s="8">
        <f t="shared" si="113"/>
        <v>12350</v>
      </c>
      <c r="J321" s="8">
        <f t="shared" si="113"/>
        <v>12350</v>
      </c>
      <c r="K321" s="8">
        <f t="shared" si="113"/>
        <v>12350</v>
      </c>
      <c r="L321" s="9">
        <f t="shared" ref="L321" si="114">SUM(L322+L323+L326)</f>
        <v>12356.05</v>
      </c>
      <c r="M321" s="114">
        <f t="shared" ref="M321:M326" si="115">L321/K321*100</f>
        <v>100.04898785425101</v>
      </c>
    </row>
    <row r="322" spans="1:13" x14ac:dyDescent="0.25">
      <c r="A322" s="4"/>
      <c r="B322" s="4" t="s">
        <v>104</v>
      </c>
      <c r="C322" s="8">
        <v>7180</v>
      </c>
      <c r="D322" s="9">
        <v>7478.59</v>
      </c>
      <c r="E322" s="8">
        <v>7400</v>
      </c>
      <c r="F322" s="9">
        <v>7341.85</v>
      </c>
      <c r="G322" s="8"/>
      <c r="H322" s="8">
        <v>7600</v>
      </c>
      <c r="I322" s="8">
        <v>7600</v>
      </c>
      <c r="J322" s="8">
        <v>7600</v>
      </c>
      <c r="K322" s="8">
        <v>7600</v>
      </c>
      <c r="L322" s="9">
        <v>7987.44</v>
      </c>
      <c r="M322" s="114">
        <f t="shared" si="115"/>
        <v>105.09789473684211</v>
      </c>
    </row>
    <row r="323" spans="1:13" x14ac:dyDescent="0.25">
      <c r="A323" s="4"/>
      <c r="B323" s="4" t="s">
        <v>128</v>
      </c>
      <c r="C323" s="8">
        <f>SUM(C324:C325)</f>
        <v>4038</v>
      </c>
      <c r="D323" s="9">
        <f>SUM(D324:D325)</f>
        <v>3938.77</v>
      </c>
      <c r="E323" s="8">
        <f t="shared" ref="E323" si="116">SUM(E324:E325)</f>
        <v>4140</v>
      </c>
      <c r="F323" s="9">
        <f>SUM(F324:F325)</f>
        <v>4028.38</v>
      </c>
      <c r="G323" s="8"/>
      <c r="H323" s="8">
        <f t="shared" ref="H323:K323" si="117">SUM(H324:H325)</f>
        <v>4150</v>
      </c>
      <c r="I323" s="8">
        <f t="shared" si="117"/>
        <v>4150</v>
      </c>
      <c r="J323" s="8">
        <f t="shared" si="117"/>
        <v>4150</v>
      </c>
      <c r="K323" s="8">
        <f t="shared" si="117"/>
        <v>4150</v>
      </c>
      <c r="L323" s="9">
        <f t="shared" ref="L323" si="118">SUM(L324:L325)</f>
        <v>3768.61</v>
      </c>
      <c r="M323" s="114">
        <f t="shared" si="115"/>
        <v>90.809879518072293</v>
      </c>
    </row>
    <row r="324" spans="1:13" x14ac:dyDescent="0.25">
      <c r="A324" s="4"/>
      <c r="B324" s="4" t="s">
        <v>248</v>
      </c>
      <c r="C324" s="8">
        <v>4038</v>
      </c>
      <c r="D324" s="9">
        <v>3563.84</v>
      </c>
      <c r="E324" s="8">
        <v>3750</v>
      </c>
      <c r="F324" s="9">
        <v>3689.1</v>
      </c>
      <c r="G324" s="8"/>
      <c r="H324" s="8">
        <v>3750</v>
      </c>
      <c r="I324" s="8">
        <v>3750</v>
      </c>
      <c r="J324" s="8">
        <v>3750</v>
      </c>
      <c r="K324" s="8">
        <v>3750</v>
      </c>
      <c r="L324" s="9">
        <v>3458.23</v>
      </c>
      <c r="M324" s="114">
        <f t="shared" si="115"/>
        <v>92.219466666666676</v>
      </c>
    </row>
    <row r="325" spans="1:13" x14ac:dyDescent="0.25">
      <c r="A325" s="4"/>
      <c r="B325" s="4" t="s">
        <v>130</v>
      </c>
      <c r="C325" s="8">
        <v>0</v>
      </c>
      <c r="D325" s="9">
        <v>374.93</v>
      </c>
      <c r="E325" s="8">
        <v>390</v>
      </c>
      <c r="F325" s="9">
        <v>339.28</v>
      </c>
      <c r="G325" s="8"/>
      <c r="H325" s="8">
        <v>400</v>
      </c>
      <c r="I325" s="8">
        <v>400</v>
      </c>
      <c r="J325" s="8">
        <v>400</v>
      </c>
      <c r="K325" s="8">
        <v>400</v>
      </c>
      <c r="L325" s="9">
        <v>310.38</v>
      </c>
      <c r="M325" s="114">
        <f t="shared" si="115"/>
        <v>77.594999999999999</v>
      </c>
    </row>
    <row r="326" spans="1:13" x14ac:dyDescent="0.25">
      <c r="A326" s="4"/>
      <c r="B326" s="4" t="s">
        <v>131</v>
      </c>
      <c r="C326" s="8">
        <v>800</v>
      </c>
      <c r="D326" s="9">
        <v>505</v>
      </c>
      <c r="E326" s="8">
        <v>350</v>
      </c>
      <c r="F326" s="9">
        <v>600</v>
      </c>
      <c r="G326" s="8"/>
      <c r="H326" s="8">
        <v>600</v>
      </c>
      <c r="I326" s="8">
        <v>600</v>
      </c>
      <c r="J326" s="8">
        <v>600</v>
      </c>
      <c r="K326" s="8">
        <v>600</v>
      </c>
      <c r="L326" s="9">
        <v>600</v>
      </c>
      <c r="M326" s="114">
        <f t="shared" si="115"/>
        <v>100</v>
      </c>
    </row>
    <row r="327" spans="1:13" x14ac:dyDescent="0.25">
      <c r="A327" s="4"/>
      <c r="B327" s="4"/>
      <c r="C327" s="8"/>
      <c r="D327" s="9"/>
      <c r="E327" s="8"/>
      <c r="F327" s="9"/>
      <c r="G327" s="8"/>
      <c r="H327" s="8"/>
      <c r="I327" s="8"/>
      <c r="J327" s="8"/>
      <c r="K327" s="8"/>
      <c r="L327" s="8"/>
      <c r="M327" s="115"/>
    </row>
    <row r="328" spans="1:13" x14ac:dyDescent="0.25">
      <c r="A328" s="4"/>
      <c r="B328" s="4" t="s">
        <v>105</v>
      </c>
      <c r="C328" s="8">
        <f>C329+C330+C337</f>
        <v>4609</v>
      </c>
      <c r="D328" s="9">
        <f>D329+D330+D337</f>
        <v>4596.6000000000004</v>
      </c>
      <c r="E328" s="8">
        <f t="shared" ref="E328" si="119">E329+E330+E337</f>
        <v>4549</v>
      </c>
      <c r="F328" s="9">
        <f>F329+F330+F337</f>
        <v>4081.5499999999997</v>
      </c>
      <c r="G328" s="8"/>
      <c r="H328" s="8">
        <f t="shared" ref="H328:K328" si="120">H329+H330+H337</f>
        <v>4726</v>
      </c>
      <c r="I328" s="8">
        <f t="shared" si="120"/>
        <v>4726</v>
      </c>
      <c r="J328" s="8">
        <f t="shared" si="120"/>
        <v>4726</v>
      </c>
      <c r="K328" s="8">
        <f t="shared" si="120"/>
        <v>4726</v>
      </c>
      <c r="L328" s="9">
        <f t="shared" ref="L328" si="121">L329+L330+L337</f>
        <v>4731.04</v>
      </c>
      <c r="M328" s="114">
        <f>L328/K328*100</f>
        <v>100.10664409648751</v>
      </c>
    </row>
    <row r="329" spans="1:13" x14ac:dyDescent="0.25">
      <c r="A329" s="4"/>
      <c r="B329" s="4" t="s">
        <v>271</v>
      </c>
      <c r="C329" s="8">
        <v>1243</v>
      </c>
      <c r="D329" s="9">
        <v>1239.22</v>
      </c>
      <c r="E329" s="8">
        <v>1225</v>
      </c>
      <c r="F329" s="9">
        <v>1092.32</v>
      </c>
      <c r="G329" s="8"/>
      <c r="H329" s="8">
        <v>1272</v>
      </c>
      <c r="I329" s="8">
        <v>1272</v>
      </c>
      <c r="J329" s="8">
        <v>1272</v>
      </c>
      <c r="K329" s="8">
        <v>1272</v>
      </c>
      <c r="L329" s="9">
        <v>1273.1400000000001</v>
      </c>
      <c r="M329" s="114">
        <f t="shared" ref="M329:M337" si="122">L329/K329*100</f>
        <v>100.08962264150945</v>
      </c>
    </row>
    <row r="330" spans="1:13" x14ac:dyDescent="0.25">
      <c r="A330" s="4"/>
      <c r="B330" s="4" t="s">
        <v>107</v>
      </c>
      <c r="C330" s="8">
        <f>SUM(C331:C336)</f>
        <v>3005</v>
      </c>
      <c r="D330" s="9">
        <f>SUM(D331:D336)</f>
        <v>2999.58</v>
      </c>
      <c r="E330" s="8">
        <f t="shared" ref="E330" si="123">SUM(E331:E336)</f>
        <v>2967</v>
      </c>
      <c r="F330" s="9">
        <f>SUM(F331:F336)</f>
        <v>2665.12</v>
      </c>
      <c r="G330" s="8"/>
      <c r="H330" s="8">
        <f t="shared" ref="H330:K330" si="124">SUM(H331:H336)</f>
        <v>3083</v>
      </c>
      <c r="I330" s="8">
        <f t="shared" si="124"/>
        <v>3083</v>
      </c>
      <c r="J330" s="8">
        <f t="shared" si="124"/>
        <v>3083</v>
      </c>
      <c r="K330" s="8">
        <f t="shared" si="124"/>
        <v>3083</v>
      </c>
      <c r="L330" s="9">
        <f>SUM(L331:L336)</f>
        <v>3082.6200000000003</v>
      </c>
      <c r="M330" s="114">
        <f t="shared" si="122"/>
        <v>99.987674343172245</v>
      </c>
    </row>
    <row r="331" spans="1:13" x14ac:dyDescent="0.25">
      <c r="A331" s="4"/>
      <c r="B331" s="4" t="s">
        <v>108</v>
      </c>
      <c r="C331" s="8">
        <v>163</v>
      </c>
      <c r="D331" s="9">
        <v>165.7</v>
      </c>
      <c r="E331" s="8">
        <v>166</v>
      </c>
      <c r="F331" s="9">
        <v>150.06</v>
      </c>
      <c r="G331" s="8"/>
      <c r="H331" s="8">
        <v>173</v>
      </c>
      <c r="I331" s="8">
        <v>173</v>
      </c>
      <c r="J331" s="8">
        <v>173</v>
      </c>
      <c r="K331" s="8">
        <v>173</v>
      </c>
      <c r="L331" s="9">
        <v>172.95</v>
      </c>
      <c r="M331" s="114">
        <f t="shared" si="122"/>
        <v>99.971098265895947</v>
      </c>
    </row>
    <row r="332" spans="1:13" x14ac:dyDescent="0.25">
      <c r="A332" s="4"/>
      <c r="B332" s="4" t="s">
        <v>109</v>
      </c>
      <c r="C332" s="8">
        <v>1690</v>
      </c>
      <c r="D332" s="9">
        <v>1684.8</v>
      </c>
      <c r="E332" s="8">
        <v>1665</v>
      </c>
      <c r="F332" s="9">
        <v>1494.99</v>
      </c>
      <c r="G332" s="8"/>
      <c r="H332" s="8">
        <v>1729</v>
      </c>
      <c r="I332" s="8">
        <v>1729</v>
      </c>
      <c r="J332" s="8">
        <v>1729</v>
      </c>
      <c r="K332" s="8">
        <v>1729</v>
      </c>
      <c r="L332" s="9">
        <v>1729.9</v>
      </c>
      <c r="M332" s="114">
        <f t="shared" si="122"/>
        <v>100.05205320994794</v>
      </c>
    </row>
    <row r="333" spans="1:13" x14ac:dyDescent="0.25">
      <c r="A333" s="4"/>
      <c r="B333" s="4" t="s">
        <v>110</v>
      </c>
      <c r="C333" s="8">
        <v>96</v>
      </c>
      <c r="D333" s="9">
        <v>96.26</v>
      </c>
      <c r="E333" s="8">
        <v>95</v>
      </c>
      <c r="F333" s="9">
        <v>85.44</v>
      </c>
      <c r="G333" s="8"/>
      <c r="H333" s="8">
        <v>99</v>
      </c>
      <c r="I333" s="8">
        <v>99</v>
      </c>
      <c r="J333" s="8">
        <v>99</v>
      </c>
      <c r="K333" s="8">
        <v>99</v>
      </c>
      <c r="L333" s="9">
        <v>98.79</v>
      </c>
      <c r="M333" s="114">
        <f t="shared" si="122"/>
        <v>99.787878787878796</v>
      </c>
    </row>
    <row r="334" spans="1:13" x14ac:dyDescent="0.25">
      <c r="A334" s="4"/>
      <c r="B334" s="4" t="s">
        <v>111</v>
      </c>
      <c r="C334" s="8">
        <v>362</v>
      </c>
      <c r="D334" s="9">
        <v>360.97</v>
      </c>
      <c r="E334" s="8">
        <v>357</v>
      </c>
      <c r="F334" s="9">
        <v>320.3</v>
      </c>
      <c r="G334" s="8"/>
      <c r="H334" s="8">
        <v>371</v>
      </c>
      <c r="I334" s="8">
        <v>371</v>
      </c>
      <c r="J334" s="8">
        <v>371</v>
      </c>
      <c r="K334" s="8">
        <v>371</v>
      </c>
      <c r="L334" s="9">
        <v>370.63</v>
      </c>
      <c r="M334" s="114">
        <f t="shared" si="122"/>
        <v>99.900269541778968</v>
      </c>
    </row>
    <row r="335" spans="1:13" x14ac:dyDescent="0.25">
      <c r="A335" s="4"/>
      <c r="B335" s="4" t="s">
        <v>112</v>
      </c>
      <c r="C335" s="8">
        <v>121</v>
      </c>
      <c r="D335" s="9">
        <v>120.29</v>
      </c>
      <c r="E335" s="8">
        <v>119</v>
      </c>
      <c r="F335" s="9">
        <v>107.17</v>
      </c>
      <c r="G335" s="8"/>
      <c r="H335" s="8">
        <v>124</v>
      </c>
      <c r="I335" s="8">
        <v>124</v>
      </c>
      <c r="J335" s="8">
        <v>124</v>
      </c>
      <c r="K335" s="8">
        <v>124</v>
      </c>
      <c r="L335" s="9">
        <v>123.51</v>
      </c>
      <c r="M335" s="114">
        <f t="shared" si="122"/>
        <v>99.604838709677423</v>
      </c>
    </row>
    <row r="336" spans="1:13" x14ac:dyDescent="0.25">
      <c r="A336" s="4"/>
      <c r="B336" s="4" t="s">
        <v>113</v>
      </c>
      <c r="C336" s="8">
        <v>573</v>
      </c>
      <c r="D336" s="9">
        <v>571.55999999999995</v>
      </c>
      <c r="E336" s="8">
        <v>565</v>
      </c>
      <c r="F336" s="9">
        <v>507.16</v>
      </c>
      <c r="G336" s="8"/>
      <c r="H336" s="8">
        <v>587</v>
      </c>
      <c r="I336" s="8">
        <v>587</v>
      </c>
      <c r="J336" s="8">
        <v>587</v>
      </c>
      <c r="K336" s="8">
        <v>587</v>
      </c>
      <c r="L336" s="9">
        <v>586.84</v>
      </c>
      <c r="M336" s="114">
        <f t="shared" si="122"/>
        <v>99.97274275979558</v>
      </c>
    </row>
    <row r="337" spans="1:13" x14ac:dyDescent="0.25">
      <c r="A337" s="4"/>
      <c r="B337" s="4" t="s">
        <v>114</v>
      </c>
      <c r="C337" s="8">
        <v>361</v>
      </c>
      <c r="D337" s="9">
        <v>357.8</v>
      </c>
      <c r="E337" s="8">
        <v>357</v>
      </c>
      <c r="F337" s="9">
        <v>324.11</v>
      </c>
      <c r="G337" s="8"/>
      <c r="H337" s="8">
        <v>371</v>
      </c>
      <c r="I337" s="8">
        <v>371</v>
      </c>
      <c r="J337" s="8">
        <v>371</v>
      </c>
      <c r="K337" s="8">
        <v>371</v>
      </c>
      <c r="L337" s="9">
        <v>375.28</v>
      </c>
      <c r="M337" s="114">
        <f t="shared" si="122"/>
        <v>101.15363881401616</v>
      </c>
    </row>
    <row r="338" spans="1:13" x14ac:dyDescent="0.25">
      <c r="A338" s="4"/>
      <c r="B338" s="4"/>
      <c r="C338" s="8"/>
      <c r="D338" s="9"/>
      <c r="E338" s="8"/>
      <c r="F338" s="9"/>
      <c r="G338" s="8"/>
      <c r="H338" s="8"/>
      <c r="I338" s="8"/>
      <c r="J338" s="8"/>
      <c r="K338" s="8"/>
      <c r="L338" s="8"/>
      <c r="M338" s="115"/>
    </row>
    <row r="339" spans="1:13" x14ac:dyDescent="0.25">
      <c r="A339" s="4"/>
      <c r="B339" s="4" t="s">
        <v>115</v>
      </c>
      <c r="C339" s="8">
        <f>C340+C342+C346+C350+C352</f>
        <v>3509</v>
      </c>
      <c r="D339" s="9">
        <f>D340+D342+D346+D350+D352</f>
        <v>3529.55</v>
      </c>
      <c r="E339" s="8">
        <f>E340+E342+E346+E350+E352</f>
        <v>5530</v>
      </c>
      <c r="F339" s="9">
        <f>F340+F342+F346+F350+F352</f>
        <v>5346.29</v>
      </c>
      <c r="G339" s="8"/>
      <c r="H339" s="8">
        <f>H340+H342+H346+H350+H352</f>
        <v>3532</v>
      </c>
      <c r="I339" s="8">
        <f>I340+I342+I346+I350+I352</f>
        <v>3798</v>
      </c>
      <c r="J339" s="8">
        <f>J340+J342+J346+J350+J352</f>
        <v>3798</v>
      </c>
      <c r="K339" s="8">
        <f>K340+K342+K346+K350+K352</f>
        <v>3798</v>
      </c>
      <c r="L339" s="9">
        <f>L340+L342+L346+L350+L352</f>
        <v>3538.73</v>
      </c>
      <c r="M339" s="114">
        <f>L339/K339*100</f>
        <v>93.173512374934177</v>
      </c>
    </row>
    <row r="340" spans="1:13" x14ac:dyDescent="0.25">
      <c r="A340" s="4"/>
      <c r="B340" s="4" t="s">
        <v>133</v>
      </c>
      <c r="C340" s="8">
        <f>C341</f>
        <v>88</v>
      </c>
      <c r="D340" s="9">
        <f>D341</f>
        <v>48.2</v>
      </c>
      <c r="E340" s="8">
        <f t="shared" ref="E340" si="125">E341</f>
        <v>100</v>
      </c>
      <c r="F340" s="9">
        <f>F341</f>
        <v>71.7</v>
      </c>
      <c r="G340" s="8"/>
      <c r="H340" s="8">
        <f t="shared" ref="H340:L340" si="126">H341</f>
        <v>100</v>
      </c>
      <c r="I340" s="8">
        <f t="shared" si="126"/>
        <v>100</v>
      </c>
      <c r="J340" s="8">
        <f t="shared" si="126"/>
        <v>100</v>
      </c>
      <c r="K340" s="8">
        <f t="shared" si="126"/>
        <v>100</v>
      </c>
      <c r="L340" s="9">
        <f t="shared" si="126"/>
        <v>60.5</v>
      </c>
      <c r="M340" s="114">
        <f t="shared" ref="M340:M358" si="127">L340/K340*100</f>
        <v>60.5</v>
      </c>
    </row>
    <row r="341" spans="1:13" x14ac:dyDescent="0.25">
      <c r="A341" s="4"/>
      <c r="B341" s="4" t="s">
        <v>134</v>
      </c>
      <c r="C341" s="8">
        <v>88</v>
      </c>
      <c r="D341" s="9">
        <v>48.2</v>
      </c>
      <c r="E341" s="8">
        <v>100</v>
      </c>
      <c r="F341" s="9">
        <v>71.7</v>
      </c>
      <c r="G341" s="8"/>
      <c r="H341" s="8">
        <v>100</v>
      </c>
      <c r="I341" s="8">
        <v>100</v>
      </c>
      <c r="J341" s="8">
        <v>100</v>
      </c>
      <c r="K341" s="8">
        <v>100</v>
      </c>
      <c r="L341" s="9">
        <v>60.5</v>
      </c>
      <c r="M341" s="114">
        <f t="shared" si="127"/>
        <v>60.5</v>
      </c>
    </row>
    <row r="342" spans="1:13" x14ac:dyDescent="0.25">
      <c r="A342" s="4"/>
      <c r="B342" s="4" t="s">
        <v>135</v>
      </c>
      <c r="C342" s="8">
        <f>SUM(C343:C345)</f>
        <v>369</v>
      </c>
      <c r="D342" s="9">
        <f>SUM(D343:D345)</f>
        <v>356.18</v>
      </c>
      <c r="E342" s="8">
        <f t="shared" ref="E342" si="128">SUM(E343:E345)</f>
        <v>477</v>
      </c>
      <c r="F342" s="9">
        <f>SUM(F343:F345)</f>
        <v>452.15999999999997</v>
      </c>
      <c r="G342" s="8"/>
      <c r="H342" s="8">
        <f t="shared" ref="H342:K342" si="129">SUM(H343:H345)</f>
        <v>227</v>
      </c>
      <c r="I342" s="8">
        <f t="shared" si="129"/>
        <v>527</v>
      </c>
      <c r="J342" s="8">
        <f t="shared" si="129"/>
        <v>527</v>
      </c>
      <c r="K342" s="8">
        <f t="shared" si="129"/>
        <v>527</v>
      </c>
      <c r="L342" s="9">
        <f t="shared" ref="L342" si="130">SUM(L343:L345)</f>
        <v>499.89</v>
      </c>
      <c r="M342" s="114">
        <f t="shared" si="127"/>
        <v>94.855787476280824</v>
      </c>
    </row>
    <row r="343" spans="1:13" x14ac:dyDescent="0.25">
      <c r="A343" s="4"/>
      <c r="B343" s="4" t="s">
        <v>205</v>
      </c>
      <c r="C343" s="8">
        <v>140</v>
      </c>
      <c r="D343" s="9">
        <v>137.02000000000001</v>
      </c>
      <c r="E343" s="8">
        <v>187</v>
      </c>
      <c r="F343" s="9">
        <v>130.69999999999999</v>
      </c>
      <c r="G343" s="8"/>
      <c r="H343" s="8">
        <v>187</v>
      </c>
      <c r="I343" s="8">
        <v>187</v>
      </c>
      <c r="J343" s="8">
        <v>187</v>
      </c>
      <c r="K343" s="8">
        <v>187</v>
      </c>
      <c r="L343" s="9">
        <v>121.21</v>
      </c>
      <c r="M343" s="114">
        <f t="shared" si="127"/>
        <v>64.818181818181813</v>
      </c>
    </row>
    <row r="344" spans="1:13" x14ac:dyDescent="0.25">
      <c r="A344" s="4"/>
      <c r="B344" s="4" t="s">
        <v>206</v>
      </c>
      <c r="C344" s="8">
        <v>17</v>
      </c>
      <c r="D344" s="9">
        <v>15.43</v>
      </c>
      <c r="E344" s="8">
        <v>40</v>
      </c>
      <c r="F344" s="9">
        <v>15.88</v>
      </c>
      <c r="G344" s="8"/>
      <c r="H344" s="8">
        <v>40</v>
      </c>
      <c r="I344" s="8">
        <v>40</v>
      </c>
      <c r="J344" s="8">
        <v>40</v>
      </c>
      <c r="K344" s="8">
        <v>40</v>
      </c>
      <c r="L344" s="9">
        <v>12.48</v>
      </c>
      <c r="M344" s="114">
        <f t="shared" si="127"/>
        <v>31.2</v>
      </c>
    </row>
    <row r="345" spans="1:13" x14ac:dyDescent="0.25">
      <c r="A345" s="4" t="s">
        <v>136</v>
      </c>
      <c r="B345" s="4" t="s">
        <v>137</v>
      </c>
      <c r="C345" s="8">
        <v>212</v>
      </c>
      <c r="D345" s="9">
        <v>203.73</v>
      </c>
      <c r="E345" s="8">
        <v>250</v>
      </c>
      <c r="F345" s="9">
        <v>305.58</v>
      </c>
      <c r="G345" s="8"/>
      <c r="H345" s="8">
        <v>0</v>
      </c>
      <c r="I345" s="8">
        <v>300</v>
      </c>
      <c r="J345" s="8">
        <v>300</v>
      </c>
      <c r="K345" s="8">
        <v>300</v>
      </c>
      <c r="L345" s="9">
        <v>366.2</v>
      </c>
      <c r="M345" s="114">
        <f t="shared" si="127"/>
        <v>122.06666666666666</v>
      </c>
    </row>
    <row r="346" spans="1:13" x14ac:dyDescent="0.25">
      <c r="A346" s="4"/>
      <c r="B346" s="4" t="s">
        <v>118</v>
      </c>
      <c r="C346" s="8">
        <f>SUM(C347:C349)</f>
        <v>87</v>
      </c>
      <c r="D346" s="9">
        <f>SUM(D347:D349)</f>
        <v>74.86</v>
      </c>
      <c r="E346" s="8">
        <f>SUM(E347:E349)</f>
        <v>600</v>
      </c>
      <c r="F346" s="9">
        <f>SUM(F347:F349)</f>
        <v>608.79</v>
      </c>
      <c r="G346" s="8"/>
      <c r="H346" s="8">
        <f>SUM(H347:H349)</f>
        <v>100</v>
      </c>
      <c r="I346" s="8">
        <f>SUM(I347:I349)</f>
        <v>500</v>
      </c>
      <c r="J346" s="8">
        <f>SUM(J347:J349)</f>
        <v>500</v>
      </c>
      <c r="K346" s="8">
        <f>SUM(K347:K349)</f>
        <v>500</v>
      </c>
      <c r="L346" s="9">
        <f>SUM(L347:L349)</f>
        <v>451.13</v>
      </c>
      <c r="M346" s="114">
        <f t="shared" si="127"/>
        <v>90.225999999999999</v>
      </c>
    </row>
    <row r="347" spans="1:13" x14ac:dyDescent="0.25">
      <c r="A347" s="4"/>
      <c r="B347" s="4" t="s">
        <v>280</v>
      </c>
      <c r="C347" s="8">
        <v>0</v>
      </c>
      <c r="D347" s="9">
        <v>0</v>
      </c>
      <c r="E347" s="8">
        <v>500</v>
      </c>
      <c r="F347" s="9">
        <v>436</v>
      </c>
      <c r="G347" s="8"/>
      <c r="H347" s="8">
        <v>0</v>
      </c>
      <c r="I347" s="8">
        <v>0</v>
      </c>
      <c r="J347" s="8">
        <v>0</v>
      </c>
      <c r="K347" s="8">
        <v>0</v>
      </c>
      <c r="L347" s="9">
        <v>0</v>
      </c>
      <c r="M347" s="114" t="s">
        <v>517</v>
      </c>
    </row>
    <row r="348" spans="1:13" x14ac:dyDescent="0.25">
      <c r="A348" s="4"/>
      <c r="B348" s="4" t="s">
        <v>281</v>
      </c>
      <c r="C348" s="8">
        <v>0</v>
      </c>
      <c r="D348" s="9">
        <v>0</v>
      </c>
      <c r="E348" s="8">
        <v>0</v>
      </c>
      <c r="F348" s="9">
        <v>172.79</v>
      </c>
      <c r="G348" s="8"/>
      <c r="H348" s="8">
        <v>0</v>
      </c>
      <c r="I348" s="8">
        <v>0</v>
      </c>
      <c r="J348" s="8">
        <v>0</v>
      </c>
      <c r="K348" s="8">
        <v>0</v>
      </c>
      <c r="L348" s="9">
        <v>0</v>
      </c>
      <c r="M348" s="114" t="s">
        <v>517</v>
      </c>
    </row>
    <row r="349" spans="1:13" x14ac:dyDescent="0.25">
      <c r="A349" s="4"/>
      <c r="B349" s="4" t="s">
        <v>141</v>
      </c>
      <c r="C349" s="8">
        <v>87</v>
      </c>
      <c r="D349" s="9">
        <v>74.86</v>
      </c>
      <c r="E349" s="8">
        <v>100</v>
      </c>
      <c r="F349" s="9">
        <v>0</v>
      </c>
      <c r="G349" s="8"/>
      <c r="H349" s="8">
        <v>100</v>
      </c>
      <c r="I349" s="11">
        <v>500</v>
      </c>
      <c r="J349" s="11">
        <v>500</v>
      </c>
      <c r="K349" s="11">
        <v>500</v>
      </c>
      <c r="L349" s="31">
        <v>451.13</v>
      </c>
      <c r="M349" s="114">
        <f t="shared" si="127"/>
        <v>90.225999999999999</v>
      </c>
    </row>
    <row r="350" spans="1:13" x14ac:dyDescent="0.25">
      <c r="A350" s="4"/>
      <c r="B350" s="4" t="s">
        <v>275</v>
      </c>
      <c r="C350" s="8">
        <f>C351</f>
        <v>597</v>
      </c>
      <c r="D350" s="9">
        <f>D351</f>
        <v>0</v>
      </c>
      <c r="E350" s="8">
        <f t="shared" ref="E350" si="131">E351</f>
        <v>600</v>
      </c>
      <c r="F350" s="9">
        <f>F351</f>
        <v>596.58000000000004</v>
      </c>
      <c r="G350" s="8"/>
      <c r="H350" s="8">
        <f t="shared" ref="H350:L350" si="132">H351</f>
        <v>0</v>
      </c>
      <c r="I350" s="8">
        <f t="shared" si="132"/>
        <v>0</v>
      </c>
      <c r="J350" s="8">
        <f t="shared" si="132"/>
        <v>0</v>
      </c>
      <c r="K350" s="8">
        <f t="shared" si="132"/>
        <v>0</v>
      </c>
      <c r="L350" s="9">
        <f t="shared" si="132"/>
        <v>0</v>
      </c>
      <c r="M350" s="114" t="s">
        <v>519</v>
      </c>
    </row>
    <row r="351" spans="1:13" x14ac:dyDescent="0.25">
      <c r="A351" s="4"/>
      <c r="B351" s="4" t="s">
        <v>282</v>
      </c>
      <c r="C351" s="8">
        <v>597</v>
      </c>
      <c r="D351" s="9">
        <v>0</v>
      </c>
      <c r="E351" s="8">
        <v>600</v>
      </c>
      <c r="F351" s="9">
        <v>596.58000000000004</v>
      </c>
      <c r="G351" s="8"/>
      <c r="H351" s="8">
        <v>0</v>
      </c>
      <c r="I351" s="8">
        <v>0</v>
      </c>
      <c r="J351" s="8">
        <v>0</v>
      </c>
      <c r="K351" s="8">
        <v>0</v>
      </c>
      <c r="L351" s="9">
        <v>0</v>
      </c>
      <c r="M351" s="114" t="s">
        <v>519</v>
      </c>
    </row>
    <row r="352" spans="1:13" x14ac:dyDescent="0.25">
      <c r="A352" s="4"/>
      <c r="B352" s="4" t="s">
        <v>187</v>
      </c>
      <c r="C352" s="8">
        <f>SUM(C353:C360)</f>
        <v>2368</v>
      </c>
      <c r="D352" s="9">
        <f>SUM(D353:D360)</f>
        <v>3050.3100000000004</v>
      </c>
      <c r="E352" s="8">
        <f t="shared" ref="E352" si="133">SUM(E353:E360)</f>
        <v>3753</v>
      </c>
      <c r="F352" s="9">
        <f>SUM(F353:F360)</f>
        <v>3617.06</v>
      </c>
      <c r="G352" s="8"/>
      <c r="H352" s="8">
        <f t="shared" ref="H352:K352" si="134">SUM(H353:H360)</f>
        <v>3105</v>
      </c>
      <c r="I352" s="8">
        <f t="shared" si="134"/>
        <v>2671</v>
      </c>
      <c r="J352" s="8">
        <f t="shared" si="134"/>
        <v>2671</v>
      </c>
      <c r="K352" s="8">
        <f t="shared" si="134"/>
        <v>2671</v>
      </c>
      <c r="L352" s="9">
        <f t="shared" ref="L352" si="135">SUM(L353:L360)</f>
        <v>2527.21</v>
      </c>
      <c r="M352" s="114">
        <f t="shared" si="127"/>
        <v>94.616622987645087</v>
      </c>
    </row>
    <row r="353" spans="1:13" x14ac:dyDescent="0.25">
      <c r="A353" s="4"/>
      <c r="B353" s="4" t="s">
        <v>283</v>
      </c>
      <c r="C353" s="8">
        <v>0</v>
      </c>
      <c r="D353" s="9">
        <v>0</v>
      </c>
      <c r="E353" s="8">
        <v>100</v>
      </c>
      <c r="F353" s="9">
        <v>0</v>
      </c>
      <c r="G353" s="8"/>
      <c r="H353" s="8">
        <v>100</v>
      </c>
      <c r="I353" s="8">
        <v>100</v>
      </c>
      <c r="J353" s="8">
        <v>100</v>
      </c>
      <c r="K353" s="8">
        <v>100</v>
      </c>
      <c r="L353" s="9">
        <v>0</v>
      </c>
      <c r="M353" s="114">
        <f t="shared" si="127"/>
        <v>0</v>
      </c>
    </row>
    <row r="354" spans="1:13" x14ac:dyDescent="0.25">
      <c r="A354" s="4"/>
      <c r="B354" s="4" t="s">
        <v>224</v>
      </c>
      <c r="C354" s="8">
        <v>0</v>
      </c>
      <c r="D354" s="9">
        <v>0</v>
      </c>
      <c r="E354" s="8">
        <v>10</v>
      </c>
      <c r="F354" s="9">
        <v>10</v>
      </c>
      <c r="G354" s="8"/>
      <c r="H354" s="8">
        <v>0</v>
      </c>
      <c r="I354" s="8">
        <v>0</v>
      </c>
      <c r="J354" s="8">
        <v>0</v>
      </c>
      <c r="K354" s="8">
        <v>0</v>
      </c>
      <c r="L354" s="9">
        <v>0</v>
      </c>
      <c r="M354" s="114" t="s">
        <v>519</v>
      </c>
    </row>
    <row r="355" spans="1:13" x14ac:dyDescent="0.25">
      <c r="A355" s="4"/>
      <c r="B355" s="4" t="s">
        <v>284</v>
      </c>
      <c r="C355" s="8">
        <v>45</v>
      </c>
      <c r="D355" s="9">
        <v>0</v>
      </c>
      <c r="E355" s="8">
        <v>0</v>
      </c>
      <c r="F355" s="9">
        <v>0</v>
      </c>
      <c r="G355" s="8"/>
      <c r="H355" s="8">
        <v>0</v>
      </c>
      <c r="I355" s="8">
        <v>0</v>
      </c>
      <c r="J355" s="8">
        <v>0</v>
      </c>
      <c r="K355" s="8">
        <v>0</v>
      </c>
      <c r="L355" s="9">
        <v>0</v>
      </c>
      <c r="M355" s="114" t="s">
        <v>519</v>
      </c>
    </row>
    <row r="356" spans="1:13" x14ac:dyDescent="0.25">
      <c r="A356" s="4"/>
      <c r="B356" s="4" t="s">
        <v>285</v>
      </c>
      <c r="C356" s="8">
        <v>804</v>
      </c>
      <c r="D356" s="9">
        <v>806.05</v>
      </c>
      <c r="E356" s="8">
        <v>828</v>
      </c>
      <c r="F356" s="9">
        <v>806.05</v>
      </c>
      <c r="G356" s="8"/>
      <c r="H356" s="8">
        <v>820</v>
      </c>
      <c r="I356" s="8">
        <v>820</v>
      </c>
      <c r="J356" s="8">
        <v>820</v>
      </c>
      <c r="K356" s="8">
        <v>820</v>
      </c>
      <c r="L356" s="9">
        <v>804.6</v>
      </c>
      <c r="M356" s="114">
        <f t="shared" si="127"/>
        <v>98.121951219512198</v>
      </c>
    </row>
    <row r="357" spans="1:13" x14ac:dyDescent="0.25">
      <c r="A357" s="4"/>
      <c r="B357" s="4" t="s">
        <v>286</v>
      </c>
      <c r="C357" s="8">
        <v>163</v>
      </c>
      <c r="D357" s="9">
        <v>155.97999999999999</v>
      </c>
      <c r="E357" s="8">
        <v>177</v>
      </c>
      <c r="F357" s="9">
        <v>163.37</v>
      </c>
      <c r="G357" s="8"/>
      <c r="H357" s="8">
        <v>185</v>
      </c>
      <c r="I357" s="8">
        <v>185</v>
      </c>
      <c r="J357" s="8">
        <v>185</v>
      </c>
      <c r="K357" s="8">
        <v>185</v>
      </c>
      <c r="L357" s="9">
        <v>159.66</v>
      </c>
      <c r="M357" s="114">
        <f t="shared" si="127"/>
        <v>86.302702702702703</v>
      </c>
    </row>
    <row r="358" spans="1:13" x14ac:dyDescent="0.25">
      <c r="A358" s="4"/>
      <c r="B358" s="4" t="s">
        <v>287</v>
      </c>
      <c r="C358" s="8">
        <v>0</v>
      </c>
      <c r="D358" s="9">
        <v>0</v>
      </c>
      <c r="E358" s="8">
        <v>0</v>
      </c>
      <c r="F358" s="9">
        <v>0</v>
      </c>
      <c r="G358" s="8"/>
      <c r="H358" s="8">
        <v>0</v>
      </c>
      <c r="I358" s="8">
        <v>8</v>
      </c>
      <c r="J358" s="8">
        <v>8</v>
      </c>
      <c r="K358" s="8">
        <v>8</v>
      </c>
      <c r="L358" s="9">
        <v>5.69</v>
      </c>
      <c r="M358" s="114">
        <f t="shared" si="127"/>
        <v>71.125</v>
      </c>
    </row>
    <row r="359" spans="1:13" x14ac:dyDescent="0.25">
      <c r="A359" s="4"/>
      <c r="B359" s="4" t="s">
        <v>288</v>
      </c>
      <c r="C359" s="8">
        <v>1356</v>
      </c>
      <c r="D359" s="9">
        <v>0</v>
      </c>
      <c r="E359" s="11">
        <v>0</v>
      </c>
      <c r="F359" s="9">
        <v>0</v>
      </c>
      <c r="G359" s="8"/>
      <c r="H359" s="11">
        <v>0</v>
      </c>
      <c r="I359" s="11">
        <v>0</v>
      </c>
      <c r="J359" s="11">
        <v>0</v>
      </c>
      <c r="K359" s="11">
        <v>0</v>
      </c>
      <c r="L359" s="31">
        <v>0</v>
      </c>
      <c r="M359" s="114" t="s">
        <v>519</v>
      </c>
    </row>
    <row r="360" spans="1:13" x14ac:dyDescent="0.25">
      <c r="A360" s="4"/>
      <c r="B360" s="4" t="s">
        <v>289</v>
      </c>
      <c r="C360" s="8">
        <v>0</v>
      </c>
      <c r="D360" s="9">
        <v>2088.2800000000002</v>
      </c>
      <c r="E360" s="11">
        <v>2638</v>
      </c>
      <c r="F360" s="9">
        <v>2637.64</v>
      </c>
      <c r="G360" s="8"/>
      <c r="H360" s="11">
        <v>2000</v>
      </c>
      <c r="I360" s="11">
        <v>1558</v>
      </c>
      <c r="J360" s="11">
        <v>1558</v>
      </c>
      <c r="K360" s="11">
        <v>1558</v>
      </c>
      <c r="L360" s="31">
        <v>1557.26</v>
      </c>
      <c r="M360" s="114">
        <f>L360/K360*100</f>
        <v>99.952503209242622</v>
      </c>
    </row>
    <row r="361" spans="1:13" x14ac:dyDescent="0.25">
      <c r="A361" s="4"/>
      <c r="B361" s="4"/>
      <c r="C361" s="8"/>
      <c r="D361" s="9"/>
      <c r="E361" s="8"/>
      <c r="F361" s="9"/>
      <c r="G361" s="8"/>
      <c r="H361" s="8"/>
      <c r="I361" s="8"/>
      <c r="J361" s="8"/>
      <c r="K361" s="8"/>
      <c r="L361" s="8"/>
      <c r="M361" s="115"/>
    </row>
    <row r="362" spans="1:13" x14ac:dyDescent="0.25">
      <c r="A362" s="4"/>
      <c r="B362" s="4" t="s">
        <v>124</v>
      </c>
      <c r="C362" s="8">
        <f>C363</f>
        <v>0</v>
      </c>
      <c r="D362" s="9">
        <f>D363</f>
        <v>0</v>
      </c>
      <c r="E362" s="8">
        <f t="shared" ref="E362" si="136">E363</f>
        <v>230</v>
      </c>
      <c r="F362" s="9">
        <f>F363</f>
        <v>0</v>
      </c>
      <c r="G362" s="8"/>
      <c r="H362" s="8">
        <f t="shared" ref="H362:L362" si="137">H363</f>
        <v>230</v>
      </c>
      <c r="I362" s="8">
        <f t="shared" si="137"/>
        <v>230</v>
      </c>
      <c r="J362" s="8">
        <f t="shared" si="137"/>
        <v>230</v>
      </c>
      <c r="K362" s="8">
        <f t="shared" si="137"/>
        <v>230</v>
      </c>
      <c r="L362" s="9">
        <f t="shared" si="137"/>
        <v>0</v>
      </c>
      <c r="M362" s="114">
        <f>L362/K362*100</f>
        <v>0</v>
      </c>
    </row>
    <row r="363" spans="1:13" x14ac:dyDescent="0.25">
      <c r="A363" s="4"/>
      <c r="B363" s="4" t="s">
        <v>125</v>
      </c>
      <c r="C363" s="8">
        <f>SUM(C364:C364)</f>
        <v>0</v>
      </c>
      <c r="D363" s="9">
        <f>SUM(D364:D364)</f>
        <v>0</v>
      </c>
      <c r="E363" s="8">
        <f t="shared" ref="E363" si="138">SUM(E364:E364)</f>
        <v>230</v>
      </c>
      <c r="F363" s="9">
        <f>SUM(F364:F364)</f>
        <v>0</v>
      </c>
      <c r="G363" s="8"/>
      <c r="H363" s="8">
        <f t="shared" ref="H363:L363" si="139">SUM(H364:H364)</f>
        <v>230</v>
      </c>
      <c r="I363" s="8">
        <f t="shared" si="139"/>
        <v>230</v>
      </c>
      <c r="J363" s="8">
        <f t="shared" si="139"/>
        <v>230</v>
      </c>
      <c r="K363" s="8">
        <f t="shared" si="139"/>
        <v>230</v>
      </c>
      <c r="L363" s="9">
        <f t="shared" si="139"/>
        <v>0</v>
      </c>
      <c r="M363" s="114">
        <f t="shared" ref="M363:M364" si="140">L363/K363*100</f>
        <v>0</v>
      </c>
    </row>
    <row r="364" spans="1:13" x14ac:dyDescent="0.25">
      <c r="A364" s="4"/>
      <c r="B364" s="4" t="s">
        <v>126</v>
      </c>
      <c r="C364" s="8">
        <v>0</v>
      </c>
      <c r="D364" s="9">
        <v>0</v>
      </c>
      <c r="E364" s="8">
        <v>230</v>
      </c>
      <c r="F364" s="9">
        <v>0</v>
      </c>
      <c r="G364" s="8"/>
      <c r="H364" s="8">
        <v>230</v>
      </c>
      <c r="I364" s="8">
        <v>230</v>
      </c>
      <c r="J364" s="8">
        <v>230</v>
      </c>
      <c r="K364" s="8">
        <v>230</v>
      </c>
      <c r="L364" s="9">
        <v>0</v>
      </c>
      <c r="M364" s="114">
        <f t="shared" si="140"/>
        <v>0</v>
      </c>
    </row>
    <row r="365" spans="1:13" x14ac:dyDescent="0.25">
      <c r="A365" s="4"/>
      <c r="B365" s="4"/>
      <c r="C365" s="8"/>
      <c r="D365" s="8"/>
      <c r="E365" s="8"/>
      <c r="F365" s="8"/>
      <c r="G365" s="8"/>
      <c r="H365" s="3"/>
      <c r="I365" s="3"/>
      <c r="J365" s="3"/>
      <c r="K365" s="3"/>
      <c r="L365" s="3"/>
      <c r="M365" s="3"/>
    </row>
    <row r="366" spans="1:13" x14ac:dyDescent="0.25">
      <c r="A366" s="4"/>
      <c r="B366" s="4"/>
      <c r="C366" s="8"/>
      <c r="D366" s="8"/>
      <c r="E366" s="8"/>
      <c r="F366" s="8"/>
      <c r="G366" s="8"/>
      <c r="H366" s="3"/>
      <c r="I366" s="3"/>
      <c r="J366" s="3"/>
      <c r="K366" s="3"/>
      <c r="L366" s="3"/>
      <c r="M366" s="3"/>
    </row>
    <row r="367" spans="1:13" x14ac:dyDescent="0.25">
      <c r="A367" s="4"/>
      <c r="B367" s="4"/>
      <c r="C367" s="8"/>
      <c r="D367" s="8"/>
      <c r="E367" s="8"/>
      <c r="F367" s="8"/>
      <c r="G367" s="8"/>
      <c r="H367" s="3"/>
      <c r="I367" s="3"/>
      <c r="J367" s="3"/>
      <c r="K367" s="3"/>
      <c r="L367" s="3"/>
      <c r="M367" s="3"/>
    </row>
    <row r="368" spans="1:13" x14ac:dyDescent="0.25">
      <c r="A368" s="4"/>
      <c r="B368" s="4"/>
      <c r="C368" s="8"/>
      <c r="D368" s="8"/>
      <c r="E368" s="8"/>
      <c r="F368" s="8"/>
      <c r="G368" s="8"/>
      <c r="H368" s="3"/>
      <c r="I368" s="3"/>
      <c r="J368" s="3"/>
      <c r="K368" s="3"/>
      <c r="L368" s="3"/>
      <c r="M368" s="3"/>
    </row>
    <row r="369" spans="1:13" x14ac:dyDescent="0.25">
      <c r="A369" s="4"/>
      <c r="B369" s="4"/>
      <c r="C369" s="8"/>
      <c r="D369" s="8"/>
      <c r="E369" s="8"/>
      <c r="F369" s="8"/>
      <c r="G369" s="8"/>
      <c r="H369" s="3"/>
      <c r="I369" s="3"/>
      <c r="J369" s="3"/>
      <c r="K369" s="3"/>
      <c r="L369" s="3"/>
      <c r="M369" s="3"/>
    </row>
    <row r="370" spans="1:13" x14ac:dyDescent="0.25">
      <c r="A370" s="4"/>
      <c r="B370" s="4"/>
      <c r="C370" s="8"/>
      <c r="D370" s="8"/>
      <c r="E370" s="8"/>
      <c r="F370" s="8"/>
      <c r="G370" s="8"/>
      <c r="H370" s="3"/>
      <c r="I370" s="3"/>
      <c r="J370" s="3"/>
      <c r="K370" s="3"/>
      <c r="L370" s="3"/>
      <c r="M370" s="3"/>
    </row>
    <row r="371" spans="1:13" x14ac:dyDescent="0.25">
      <c r="A371" s="4"/>
      <c r="B371" s="4"/>
      <c r="C371" s="8"/>
      <c r="D371" s="8"/>
      <c r="E371" s="8"/>
      <c r="F371" s="8"/>
      <c r="G371" s="8"/>
      <c r="H371" s="3"/>
      <c r="I371" s="3"/>
      <c r="J371" s="3"/>
      <c r="K371" s="3"/>
      <c r="L371" s="3"/>
      <c r="M371" s="3"/>
    </row>
    <row r="372" spans="1:13" x14ac:dyDescent="0.25">
      <c r="A372" s="4"/>
      <c r="B372" s="4"/>
      <c r="C372" s="8"/>
      <c r="D372" s="8"/>
      <c r="E372" s="8"/>
      <c r="F372" s="8"/>
      <c r="G372" s="8"/>
      <c r="H372" s="3"/>
      <c r="I372" s="3"/>
      <c r="J372" s="3"/>
      <c r="K372" s="3"/>
      <c r="L372" s="3"/>
      <c r="M372" s="3"/>
    </row>
    <row r="373" spans="1:13" x14ac:dyDescent="0.25">
      <c r="A373" s="4"/>
      <c r="B373" s="4"/>
      <c r="C373" s="8"/>
      <c r="D373" s="8"/>
      <c r="E373" s="8"/>
      <c r="F373" s="8"/>
      <c r="G373" s="8"/>
      <c r="H373" s="3"/>
      <c r="I373" s="3"/>
      <c r="J373" s="3"/>
      <c r="K373" s="3"/>
      <c r="L373" s="3"/>
      <c r="M373" s="3"/>
    </row>
    <row r="374" spans="1:13" x14ac:dyDescent="0.25">
      <c r="A374" s="4"/>
      <c r="B374" s="4"/>
      <c r="C374" s="8"/>
      <c r="D374" s="8"/>
      <c r="E374" s="8"/>
      <c r="F374" s="8"/>
      <c r="G374" s="8"/>
      <c r="H374" s="3"/>
      <c r="I374" s="3"/>
      <c r="J374" s="3"/>
      <c r="K374" s="3"/>
      <c r="L374" s="3"/>
      <c r="M374" s="3"/>
    </row>
    <row r="375" spans="1:13" x14ac:dyDescent="0.25">
      <c r="A375" s="4"/>
      <c r="B375" s="4"/>
      <c r="C375" s="8"/>
      <c r="D375" s="8"/>
      <c r="E375" s="8"/>
      <c r="F375" s="8"/>
      <c r="G375" s="8"/>
      <c r="H375" s="3"/>
      <c r="I375" s="3"/>
      <c r="J375" s="3"/>
      <c r="K375" s="3"/>
      <c r="L375" s="3"/>
      <c r="M375" s="3"/>
    </row>
    <row r="376" spans="1:13" x14ac:dyDescent="0.25">
      <c r="A376" s="4"/>
      <c r="B376" s="4"/>
      <c r="C376" s="8"/>
      <c r="D376" s="8"/>
      <c r="E376" s="8"/>
      <c r="F376" s="8"/>
      <c r="G376" s="8"/>
      <c r="H376" s="3"/>
      <c r="I376" s="3"/>
      <c r="J376" s="3"/>
      <c r="K376" s="3"/>
      <c r="L376" s="3"/>
      <c r="M376" s="3"/>
    </row>
    <row r="377" spans="1:13" x14ac:dyDescent="0.25">
      <c r="A377" s="4"/>
      <c r="B377" s="4"/>
      <c r="C377" s="8"/>
      <c r="D377" s="8"/>
      <c r="E377" s="8"/>
      <c r="F377" s="8"/>
      <c r="G377" s="8"/>
      <c r="H377" s="3"/>
      <c r="I377" s="3"/>
      <c r="J377" s="3"/>
      <c r="K377" s="3"/>
      <c r="L377" s="3"/>
      <c r="M377" s="3"/>
    </row>
    <row r="378" spans="1:13" x14ac:dyDescent="0.25">
      <c r="A378" s="4"/>
      <c r="B378" s="4"/>
      <c r="C378" s="8"/>
      <c r="D378" s="8"/>
      <c r="E378" s="8"/>
      <c r="F378" s="8"/>
      <c r="G378" s="8"/>
      <c r="H378" s="3"/>
      <c r="I378" s="3"/>
      <c r="J378" s="3"/>
      <c r="K378" s="3"/>
      <c r="L378" s="3"/>
      <c r="M378" s="3"/>
    </row>
    <row r="379" spans="1:13" x14ac:dyDescent="0.25">
      <c r="A379" s="4"/>
      <c r="B379" s="4"/>
      <c r="C379" s="8"/>
      <c r="D379" s="8"/>
      <c r="E379" s="8"/>
      <c r="F379" s="8"/>
      <c r="G379" s="8"/>
      <c r="H379" s="3"/>
      <c r="I379" s="3"/>
      <c r="J379" s="3"/>
      <c r="K379" s="3"/>
      <c r="L379" s="3"/>
      <c r="M379" s="3"/>
    </row>
    <row r="380" spans="1:13" x14ac:dyDescent="0.25">
      <c r="A380" s="4"/>
      <c r="B380" s="4"/>
      <c r="C380" s="8"/>
      <c r="D380" s="8"/>
      <c r="E380" s="8"/>
      <c r="F380" s="8"/>
      <c r="G380" s="8"/>
      <c r="H380" s="3"/>
      <c r="I380" s="3"/>
      <c r="J380" s="3"/>
      <c r="K380" s="3"/>
      <c r="L380" s="3"/>
      <c r="M380" s="3"/>
    </row>
    <row r="381" spans="1:13" x14ac:dyDescent="0.25">
      <c r="A381" s="4"/>
      <c r="B381" s="4"/>
      <c r="C381" s="8"/>
      <c r="D381" s="8"/>
      <c r="E381" s="8"/>
      <c r="F381" s="8"/>
      <c r="G381" s="8"/>
      <c r="H381" s="3"/>
      <c r="I381" s="3"/>
      <c r="J381" s="3"/>
      <c r="K381" s="3"/>
      <c r="L381" s="3"/>
      <c r="M381" s="3"/>
    </row>
    <row r="382" spans="1:13" x14ac:dyDescent="0.25">
      <c r="A382" s="4"/>
      <c r="B382" s="4"/>
      <c r="C382" s="8"/>
      <c r="D382" s="8"/>
      <c r="E382" s="8"/>
      <c r="F382" s="8"/>
      <c r="G382" s="8"/>
      <c r="H382" s="3"/>
      <c r="I382" s="3"/>
      <c r="J382" s="3"/>
      <c r="K382" s="3"/>
      <c r="L382" s="3"/>
      <c r="M382" s="3"/>
    </row>
    <row r="383" spans="1:13" x14ac:dyDescent="0.25">
      <c r="A383" s="4"/>
      <c r="B383" s="4"/>
      <c r="C383" s="8"/>
      <c r="D383" s="8"/>
      <c r="E383" s="8"/>
      <c r="F383" s="8"/>
      <c r="G383" s="8"/>
      <c r="H383" s="3"/>
      <c r="I383" s="3"/>
      <c r="J383" s="3"/>
      <c r="K383" s="3"/>
      <c r="L383" s="3"/>
      <c r="M383" s="3"/>
    </row>
    <row r="384" spans="1:13" x14ac:dyDescent="0.25">
      <c r="A384" s="4"/>
      <c r="B384" s="4"/>
      <c r="C384" s="8"/>
      <c r="D384" s="8"/>
      <c r="E384" s="8"/>
      <c r="F384" s="8"/>
      <c r="G384" s="8"/>
      <c r="H384" s="3"/>
      <c r="I384" s="3"/>
      <c r="J384" s="3"/>
      <c r="K384" s="3"/>
      <c r="L384" s="3"/>
      <c r="M384" s="3"/>
    </row>
    <row r="385" spans="1:13" x14ac:dyDescent="0.25">
      <c r="A385" s="4"/>
      <c r="B385" s="4"/>
      <c r="C385" s="8"/>
      <c r="D385" s="8"/>
      <c r="E385" s="8"/>
      <c r="F385" s="8"/>
      <c r="G385" s="8"/>
      <c r="H385" s="3"/>
      <c r="I385" s="3"/>
      <c r="J385" s="3"/>
      <c r="K385" s="3"/>
      <c r="L385" s="3"/>
      <c r="M385" s="3"/>
    </row>
    <row r="386" spans="1:13" x14ac:dyDescent="0.25">
      <c r="A386" s="4"/>
      <c r="B386" s="4"/>
      <c r="C386" s="8"/>
      <c r="D386" s="8"/>
      <c r="E386" s="8"/>
      <c r="F386" s="8"/>
      <c r="G386" s="8"/>
      <c r="H386" s="3"/>
      <c r="I386" s="3"/>
      <c r="J386" s="3"/>
      <c r="K386" s="3"/>
      <c r="L386" s="3"/>
      <c r="M386" s="3"/>
    </row>
    <row r="387" spans="1:13" x14ac:dyDescent="0.25">
      <c r="A387" s="4"/>
      <c r="B387" s="4"/>
      <c r="C387" s="8"/>
      <c r="D387" s="8"/>
      <c r="E387" s="8"/>
      <c r="F387" s="8"/>
      <c r="G387" s="8"/>
      <c r="H387" s="3"/>
      <c r="I387" s="3"/>
      <c r="J387" s="3"/>
      <c r="K387" s="3"/>
      <c r="L387" s="3"/>
      <c r="M387" s="3"/>
    </row>
    <row r="388" spans="1:13" x14ac:dyDescent="0.25">
      <c r="A388" s="4"/>
      <c r="B388" s="4"/>
      <c r="C388" s="8"/>
      <c r="D388" s="8"/>
      <c r="E388" s="8"/>
      <c r="F388" s="8"/>
      <c r="G388" s="8"/>
      <c r="H388" s="3"/>
      <c r="I388" s="3"/>
      <c r="J388" s="3"/>
      <c r="K388" s="3"/>
      <c r="L388" s="3"/>
      <c r="M388" s="3"/>
    </row>
    <row r="389" spans="1:13" x14ac:dyDescent="0.25">
      <c r="A389" s="4"/>
      <c r="B389" s="4"/>
      <c r="C389" s="8"/>
      <c r="D389" s="8"/>
      <c r="E389" s="8"/>
      <c r="F389" s="8"/>
      <c r="G389" s="8"/>
      <c r="H389" s="3"/>
      <c r="I389" s="3"/>
      <c r="J389" s="3"/>
      <c r="K389" s="3"/>
      <c r="L389" s="3"/>
      <c r="M389" s="3"/>
    </row>
    <row r="390" spans="1:13" x14ac:dyDescent="0.25">
      <c r="A390" s="4"/>
      <c r="B390" s="4"/>
      <c r="C390" s="8"/>
      <c r="D390" s="8"/>
      <c r="E390" s="8"/>
      <c r="F390" s="8"/>
      <c r="G390" s="8"/>
      <c r="H390" s="3"/>
      <c r="I390" s="3"/>
      <c r="J390" s="3"/>
      <c r="K390" s="3"/>
      <c r="L390" s="3"/>
      <c r="M390" s="3"/>
    </row>
    <row r="391" spans="1:13" x14ac:dyDescent="0.25">
      <c r="A391" s="4"/>
      <c r="B391" s="4" t="s">
        <v>244</v>
      </c>
      <c r="C391" s="4"/>
      <c r="D391" s="4"/>
      <c r="E391" s="4"/>
      <c r="F391" s="4"/>
      <c r="G391" s="4"/>
      <c r="H391" s="3"/>
      <c r="I391" s="3"/>
      <c r="J391" s="3"/>
      <c r="K391" s="3"/>
      <c r="L391" s="3"/>
      <c r="M391" s="3"/>
    </row>
    <row r="392" spans="1:13" x14ac:dyDescent="0.25">
      <c r="A392" s="4"/>
      <c r="B392" s="4" t="s">
        <v>290</v>
      </c>
      <c r="C392" s="4"/>
      <c r="D392" s="4"/>
      <c r="E392" s="4"/>
      <c r="F392" s="4"/>
      <c r="G392" s="4"/>
      <c r="H392" s="3"/>
      <c r="I392" s="3"/>
      <c r="J392" s="3"/>
      <c r="K392" s="3"/>
      <c r="L392" s="3"/>
      <c r="M392" s="3"/>
    </row>
    <row r="393" spans="1:13" x14ac:dyDescent="0.25">
      <c r="A393" s="4"/>
      <c r="B393" s="4"/>
      <c r="C393" s="4"/>
      <c r="D393" s="4"/>
      <c r="E393" s="4"/>
      <c r="F393" s="4"/>
      <c r="G393" s="4"/>
      <c r="H393" s="3"/>
      <c r="I393" s="3"/>
      <c r="J393" s="3"/>
      <c r="K393" s="3"/>
      <c r="L393" s="3"/>
      <c r="M393" s="3"/>
    </row>
    <row r="394" spans="1:13" x14ac:dyDescent="0.25">
      <c r="A394" s="4"/>
      <c r="B394" s="4"/>
      <c r="C394" s="4"/>
      <c r="D394" s="4"/>
      <c r="E394" s="4"/>
      <c r="F394" s="4"/>
      <c r="G394" s="4"/>
      <c r="H394" s="3"/>
      <c r="I394" s="3"/>
      <c r="J394" s="3"/>
      <c r="K394" s="3"/>
      <c r="L394" s="3"/>
      <c r="M394" s="3"/>
    </row>
    <row r="395" spans="1:13" x14ac:dyDescent="0.25">
      <c r="A395" s="4" t="s">
        <v>99</v>
      </c>
      <c r="B395" s="4"/>
      <c r="C395" s="5" t="s">
        <v>3</v>
      </c>
      <c r="D395" s="5" t="s">
        <v>3</v>
      </c>
      <c r="E395" s="5" t="s">
        <v>4</v>
      </c>
      <c r="F395" s="118" t="s">
        <v>5</v>
      </c>
      <c r="G395" s="5" t="s">
        <v>6</v>
      </c>
      <c r="H395" s="5" t="s">
        <v>4</v>
      </c>
      <c r="I395" s="5" t="s">
        <v>7</v>
      </c>
      <c r="J395" s="5" t="s">
        <v>8</v>
      </c>
      <c r="K395" s="5" t="s">
        <v>9</v>
      </c>
      <c r="L395" s="5" t="s">
        <v>507</v>
      </c>
      <c r="M395" s="91" t="s">
        <v>508</v>
      </c>
    </row>
    <row r="396" spans="1:13" x14ac:dyDescent="0.25">
      <c r="A396" s="22" t="s">
        <v>100</v>
      </c>
      <c r="B396" s="4"/>
      <c r="C396" s="5">
        <v>2011</v>
      </c>
      <c r="D396" s="5">
        <v>2012</v>
      </c>
      <c r="E396" s="6">
        <v>2013</v>
      </c>
      <c r="F396" s="120"/>
      <c r="G396" s="5"/>
      <c r="H396" s="6">
        <v>2014</v>
      </c>
      <c r="I396" s="6">
        <v>2014</v>
      </c>
      <c r="J396" s="6">
        <v>2014</v>
      </c>
      <c r="K396" s="6">
        <v>2014</v>
      </c>
      <c r="L396" s="6">
        <v>2014</v>
      </c>
      <c r="M396" s="91" t="s">
        <v>509</v>
      </c>
    </row>
    <row r="397" spans="1:13" x14ac:dyDescent="0.25">
      <c r="A397" s="4" t="s">
        <v>101</v>
      </c>
      <c r="B397" s="4"/>
      <c r="C397" s="5" t="s">
        <v>11</v>
      </c>
      <c r="D397" s="5" t="s">
        <v>11</v>
      </c>
      <c r="E397" s="6" t="s">
        <v>11</v>
      </c>
      <c r="F397" s="5" t="s">
        <v>11</v>
      </c>
      <c r="G397" s="5"/>
      <c r="H397" s="6" t="s">
        <v>11</v>
      </c>
      <c r="I397" s="6" t="s">
        <v>11</v>
      </c>
      <c r="J397" s="6" t="s">
        <v>11</v>
      </c>
      <c r="K397" s="6" t="s">
        <v>11</v>
      </c>
      <c r="L397" s="93" t="s">
        <v>11</v>
      </c>
      <c r="M397" s="3"/>
    </row>
    <row r="398" spans="1:13" x14ac:dyDescent="0.25">
      <c r="A398" s="4"/>
      <c r="B398" s="4"/>
      <c r="C398" s="4"/>
      <c r="D398" s="4"/>
      <c r="E398" s="4"/>
      <c r="F398" s="4"/>
      <c r="G398" s="4"/>
      <c r="H398" s="3"/>
      <c r="I398" s="3"/>
      <c r="J398" s="3"/>
      <c r="K398" s="3"/>
      <c r="L398" s="3"/>
      <c r="M398" s="3"/>
    </row>
    <row r="399" spans="1:13" x14ac:dyDescent="0.25">
      <c r="A399" s="4"/>
      <c r="B399" s="4" t="s">
        <v>102</v>
      </c>
      <c r="C399" s="8">
        <f>C400+C410</f>
        <v>315</v>
      </c>
      <c r="D399" s="9">
        <f>D400+D410</f>
        <v>143.80000000000001</v>
      </c>
      <c r="E399" s="8">
        <f>E400+E410</f>
        <v>1306</v>
      </c>
      <c r="F399" s="9">
        <f>F400+F410</f>
        <v>979.44</v>
      </c>
      <c r="G399" s="8"/>
      <c r="H399" s="8">
        <f>H400+H410</f>
        <v>1116</v>
      </c>
      <c r="I399" s="8">
        <f>I400+I410</f>
        <v>2116</v>
      </c>
      <c r="J399" s="8">
        <f>J400+J410</f>
        <v>2116</v>
      </c>
      <c r="K399" s="8">
        <f>K400+K410</f>
        <v>2143</v>
      </c>
      <c r="L399" s="9">
        <f>L400+L410</f>
        <v>1248.8900000000001</v>
      </c>
      <c r="M399" s="114">
        <f>L399/K399*100</f>
        <v>58.277648156789553</v>
      </c>
    </row>
    <row r="400" spans="1:13" x14ac:dyDescent="0.25">
      <c r="A400" s="4"/>
      <c r="B400" s="4" t="s">
        <v>115</v>
      </c>
      <c r="C400" s="8">
        <f>C401+C403+C407</f>
        <v>149</v>
      </c>
      <c r="D400" s="9">
        <f>D401+D403+D407</f>
        <v>60.8</v>
      </c>
      <c r="E400" s="8">
        <f>E401+E403+E407</f>
        <v>1220</v>
      </c>
      <c r="F400" s="9">
        <f>F401+F403+F407</f>
        <v>896.44</v>
      </c>
      <c r="G400" s="8"/>
      <c r="H400" s="8">
        <f>H401+H403+H407</f>
        <v>1030</v>
      </c>
      <c r="I400" s="8">
        <f>I401+I403+I407</f>
        <v>2030</v>
      </c>
      <c r="J400" s="8">
        <f>J401+J403+J407</f>
        <v>2030</v>
      </c>
      <c r="K400" s="8">
        <f>K401+K403+K407</f>
        <v>2057</v>
      </c>
      <c r="L400" s="9">
        <f>L401+L403+L407</f>
        <v>1165.8900000000001</v>
      </c>
      <c r="M400" s="114">
        <f t="shared" ref="M400:M406" si="141">L400/K400*100</f>
        <v>56.679144385026746</v>
      </c>
    </row>
    <row r="401" spans="1:13" x14ac:dyDescent="0.25">
      <c r="A401" s="4"/>
      <c r="B401" s="4" t="s">
        <v>118</v>
      </c>
      <c r="C401" s="8">
        <f>SUM(C402:C402)</f>
        <v>0</v>
      </c>
      <c r="D401" s="9">
        <f>SUM(D402:D402)</f>
        <v>0</v>
      </c>
      <c r="E401" s="8">
        <f>SUM(E402:E402)</f>
        <v>70</v>
      </c>
      <c r="F401" s="9">
        <f>SUM(F402:F402)</f>
        <v>22.32</v>
      </c>
      <c r="G401" s="8"/>
      <c r="H401" s="8">
        <f>SUM(H402:H402)</f>
        <v>600</v>
      </c>
      <c r="I401" s="8">
        <f>SUM(I402:I402)</f>
        <v>600</v>
      </c>
      <c r="J401" s="8">
        <f>SUM(J402:J402)</f>
        <v>600</v>
      </c>
      <c r="K401" s="8">
        <f>SUM(K402:K402)</f>
        <v>600</v>
      </c>
      <c r="L401" s="9">
        <f>SUM(L402:L402)</f>
        <v>0</v>
      </c>
      <c r="M401" s="114">
        <f t="shared" si="141"/>
        <v>0</v>
      </c>
    </row>
    <row r="402" spans="1:13" x14ac:dyDescent="0.25">
      <c r="A402" s="4"/>
      <c r="B402" s="4" t="s">
        <v>141</v>
      </c>
      <c r="C402" s="8">
        <v>0</v>
      </c>
      <c r="D402" s="9">
        <v>0</v>
      </c>
      <c r="E402" s="8">
        <v>70</v>
      </c>
      <c r="F402" s="9">
        <v>22.32</v>
      </c>
      <c r="G402" s="8"/>
      <c r="H402" s="8">
        <v>600</v>
      </c>
      <c r="I402" s="8">
        <v>600</v>
      </c>
      <c r="J402" s="8">
        <v>600</v>
      </c>
      <c r="K402" s="8">
        <v>600</v>
      </c>
      <c r="L402" s="9">
        <v>0</v>
      </c>
      <c r="M402" s="114">
        <f t="shared" si="141"/>
        <v>0</v>
      </c>
    </row>
    <row r="403" spans="1:13" x14ac:dyDescent="0.25">
      <c r="A403" s="4"/>
      <c r="B403" s="4" t="s">
        <v>144</v>
      </c>
      <c r="C403" s="8">
        <f>SUM(C404:C406)</f>
        <v>149</v>
      </c>
      <c r="D403" s="9">
        <f>SUM(D404:D406)</f>
        <v>0</v>
      </c>
      <c r="E403" s="8">
        <f t="shared" ref="E403" si="142">SUM(E404:E406)</f>
        <v>350</v>
      </c>
      <c r="F403" s="9">
        <f>SUM(F404:F406)</f>
        <v>19.12</v>
      </c>
      <c r="G403" s="8"/>
      <c r="H403" s="8">
        <f t="shared" ref="H403:K403" si="143">SUM(H404:H406)</f>
        <v>430</v>
      </c>
      <c r="I403" s="8">
        <f t="shared" si="143"/>
        <v>1430</v>
      </c>
      <c r="J403" s="8">
        <f t="shared" si="143"/>
        <v>1430</v>
      </c>
      <c r="K403" s="8">
        <f t="shared" si="143"/>
        <v>1457</v>
      </c>
      <c r="L403" s="9">
        <f t="shared" ref="L403" si="144">SUM(L404:L406)</f>
        <v>1165.8900000000001</v>
      </c>
      <c r="M403" s="114">
        <f t="shared" si="141"/>
        <v>80.019903912148266</v>
      </c>
    </row>
    <row r="404" spans="1:13" x14ac:dyDescent="0.25">
      <c r="A404" s="4"/>
      <c r="B404" s="4" t="s">
        <v>291</v>
      </c>
      <c r="C404" s="8">
        <v>35</v>
      </c>
      <c r="D404" s="9">
        <v>0</v>
      </c>
      <c r="E404" s="8">
        <v>0</v>
      </c>
      <c r="F404" s="9">
        <v>0</v>
      </c>
      <c r="G404" s="8"/>
      <c r="H404" s="8">
        <v>100</v>
      </c>
      <c r="I404" s="11">
        <v>100</v>
      </c>
      <c r="J404" s="11">
        <v>100</v>
      </c>
      <c r="K404" s="11">
        <v>127</v>
      </c>
      <c r="L404" s="31">
        <v>127</v>
      </c>
      <c r="M404" s="114">
        <f t="shared" si="141"/>
        <v>100</v>
      </c>
    </row>
    <row r="405" spans="1:13" x14ac:dyDescent="0.25">
      <c r="A405" s="4"/>
      <c r="B405" s="4" t="s">
        <v>236</v>
      </c>
      <c r="C405" s="8">
        <v>0</v>
      </c>
      <c r="D405" s="9">
        <v>0</v>
      </c>
      <c r="E405" s="8">
        <v>330</v>
      </c>
      <c r="F405" s="9">
        <v>0</v>
      </c>
      <c r="G405" s="8"/>
      <c r="H405" s="8">
        <v>0</v>
      </c>
      <c r="I405" s="8">
        <v>0</v>
      </c>
      <c r="J405" s="8">
        <v>0</v>
      </c>
      <c r="K405" s="8">
        <v>0</v>
      </c>
      <c r="L405" s="9">
        <v>0</v>
      </c>
      <c r="M405" s="114" t="s">
        <v>519</v>
      </c>
    </row>
    <row r="406" spans="1:13" x14ac:dyDescent="0.25">
      <c r="A406" s="4"/>
      <c r="B406" s="4" t="s">
        <v>292</v>
      </c>
      <c r="C406" s="7">
        <v>114</v>
      </c>
      <c r="D406" s="9">
        <v>0</v>
      </c>
      <c r="E406" s="35">
        <v>20</v>
      </c>
      <c r="F406" s="9">
        <v>19.12</v>
      </c>
      <c r="G406" s="7"/>
      <c r="H406" s="35">
        <v>330</v>
      </c>
      <c r="I406" s="35">
        <v>1330</v>
      </c>
      <c r="J406" s="35">
        <v>1330</v>
      </c>
      <c r="K406" s="35">
        <v>1330</v>
      </c>
      <c r="L406" s="31">
        <v>1038.8900000000001</v>
      </c>
      <c r="M406" s="114">
        <f t="shared" si="141"/>
        <v>78.112030075187974</v>
      </c>
    </row>
    <row r="407" spans="1:13" x14ac:dyDescent="0.25">
      <c r="A407" s="4"/>
      <c r="B407" s="4" t="s">
        <v>187</v>
      </c>
      <c r="C407" s="7">
        <f>C408</f>
        <v>0</v>
      </c>
      <c r="D407" s="9">
        <f>D408</f>
        <v>60.8</v>
      </c>
      <c r="E407" s="7">
        <f t="shared" ref="E407" si="145">E408</f>
        <v>800</v>
      </c>
      <c r="F407" s="9">
        <f>F408</f>
        <v>855</v>
      </c>
      <c r="G407" s="7"/>
      <c r="H407" s="7">
        <f t="shared" ref="H407:L407" si="146">H408</f>
        <v>0</v>
      </c>
      <c r="I407" s="7">
        <f t="shared" si="146"/>
        <v>0</v>
      </c>
      <c r="J407" s="7">
        <f t="shared" si="146"/>
        <v>0</v>
      </c>
      <c r="K407" s="7">
        <f t="shared" si="146"/>
        <v>0</v>
      </c>
      <c r="L407" s="9">
        <f t="shared" si="146"/>
        <v>0</v>
      </c>
      <c r="M407" s="114" t="s">
        <v>519</v>
      </c>
    </row>
    <row r="408" spans="1:13" x14ac:dyDescent="0.25">
      <c r="A408" s="4"/>
      <c r="B408" s="4" t="s">
        <v>224</v>
      </c>
      <c r="C408" s="7">
        <v>0</v>
      </c>
      <c r="D408" s="9">
        <v>60.8</v>
      </c>
      <c r="E408" s="7">
        <v>800</v>
      </c>
      <c r="F408" s="9">
        <v>855</v>
      </c>
      <c r="G408" s="7"/>
      <c r="H408" s="7">
        <v>0</v>
      </c>
      <c r="I408" s="7">
        <v>0</v>
      </c>
      <c r="J408" s="7">
        <v>0</v>
      </c>
      <c r="K408" s="7">
        <v>0</v>
      </c>
      <c r="L408" s="9">
        <v>0</v>
      </c>
      <c r="M408" s="114" t="s">
        <v>519</v>
      </c>
    </row>
    <row r="409" spans="1:13" x14ac:dyDescent="0.25">
      <c r="A409" s="4"/>
      <c r="B409" s="4"/>
      <c r="C409" s="7"/>
      <c r="D409" s="9"/>
      <c r="E409" s="7"/>
      <c r="F409" s="9"/>
      <c r="G409" s="7"/>
      <c r="H409" s="7"/>
      <c r="I409" s="7"/>
      <c r="J409" s="7"/>
      <c r="K409" s="7"/>
      <c r="L409" s="9"/>
      <c r="M409" s="115"/>
    </row>
    <row r="410" spans="1:13" x14ac:dyDescent="0.25">
      <c r="A410" s="4"/>
      <c r="B410" s="4" t="s">
        <v>267</v>
      </c>
      <c r="C410" s="7">
        <f t="shared" ref="C410:F411" si="147">C411</f>
        <v>166</v>
      </c>
      <c r="D410" s="9">
        <f t="shared" si="147"/>
        <v>83</v>
      </c>
      <c r="E410" s="7">
        <f t="shared" si="147"/>
        <v>86</v>
      </c>
      <c r="F410" s="9">
        <f t="shared" si="147"/>
        <v>83</v>
      </c>
      <c r="G410" s="7"/>
      <c r="H410" s="7">
        <f t="shared" ref="H410:L411" si="148">H411</f>
        <v>86</v>
      </c>
      <c r="I410" s="7">
        <f t="shared" si="148"/>
        <v>86</v>
      </c>
      <c r="J410" s="7">
        <f t="shared" si="148"/>
        <v>86</v>
      </c>
      <c r="K410" s="7">
        <f t="shared" si="148"/>
        <v>86</v>
      </c>
      <c r="L410" s="9">
        <f t="shared" si="148"/>
        <v>83</v>
      </c>
      <c r="M410" s="114">
        <f>L410/K410*100</f>
        <v>96.511627906976756</v>
      </c>
    </row>
    <row r="411" spans="1:13" x14ac:dyDescent="0.25">
      <c r="A411" s="4"/>
      <c r="B411" s="4" t="s">
        <v>293</v>
      </c>
      <c r="C411" s="7">
        <f t="shared" si="147"/>
        <v>166</v>
      </c>
      <c r="D411" s="9">
        <f t="shared" si="147"/>
        <v>83</v>
      </c>
      <c r="E411" s="7">
        <f t="shared" si="147"/>
        <v>86</v>
      </c>
      <c r="F411" s="9">
        <f t="shared" si="147"/>
        <v>83</v>
      </c>
      <c r="G411" s="7"/>
      <c r="H411" s="7">
        <f t="shared" si="148"/>
        <v>86</v>
      </c>
      <c r="I411" s="7">
        <f t="shared" si="148"/>
        <v>86</v>
      </c>
      <c r="J411" s="7">
        <f t="shared" si="148"/>
        <v>86</v>
      </c>
      <c r="K411" s="7">
        <f t="shared" si="148"/>
        <v>86</v>
      </c>
      <c r="L411" s="9">
        <f t="shared" si="148"/>
        <v>83</v>
      </c>
      <c r="M411" s="114">
        <f t="shared" ref="M411:M412" si="149">L411/K411*100</f>
        <v>96.511627906976756</v>
      </c>
    </row>
    <row r="412" spans="1:13" x14ac:dyDescent="0.25">
      <c r="A412" s="4"/>
      <c r="B412" s="4" t="s">
        <v>294</v>
      </c>
      <c r="C412" s="7">
        <v>166</v>
      </c>
      <c r="D412" s="9">
        <v>83</v>
      </c>
      <c r="E412" s="7">
        <v>86</v>
      </c>
      <c r="F412" s="9">
        <v>83</v>
      </c>
      <c r="G412" s="7"/>
      <c r="H412" s="7">
        <v>86</v>
      </c>
      <c r="I412" s="7">
        <v>86</v>
      </c>
      <c r="J412" s="7">
        <v>86</v>
      </c>
      <c r="K412" s="7">
        <v>86</v>
      </c>
      <c r="L412" s="39">
        <v>83</v>
      </c>
      <c r="M412" s="114">
        <f t="shared" si="149"/>
        <v>96.511627906976756</v>
      </c>
    </row>
    <row r="413" spans="1:13" x14ac:dyDescent="0.25">
      <c r="A413" s="4"/>
      <c r="B413" s="4"/>
      <c r="C413" s="4"/>
      <c r="D413" s="4"/>
      <c r="E413" s="4"/>
      <c r="F413" s="4"/>
      <c r="G413" s="4"/>
      <c r="H413" s="3"/>
      <c r="I413" s="3"/>
      <c r="J413" s="3"/>
      <c r="K413" s="3"/>
      <c r="L413" s="3"/>
      <c r="M413" s="3"/>
    </row>
    <row r="414" spans="1:13" x14ac:dyDescent="0.25">
      <c r="A414" s="4"/>
      <c r="B414" s="4"/>
      <c r="C414" s="4"/>
      <c r="D414" s="4"/>
      <c r="E414" s="4"/>
      <c r="F414" s="4"/>
      <c r="G414" s="4"/>
      <c r="H414" s="3"/>
      <c r="I414" s="3"/>
      <c r="J414" s="3"/>
      <c r="K414" s="3"/>
      <c r="L414" s="3"/>
      <c r="M414" s="3"/>
    </row>
    <row r="415" spans="1:13" x14ac:dyDescent="0.25">
      <c r="A415" s="4"/>
      <c r="B415" s="4"/>
      <c r="C415" s="4"/>
      <c r="D415" s="4"/>
      <c r="E415" s="4"/>
      <c r="F415" s="4"/>
      <c r="G415" s="4"/>
      <c r="H415" s="3"/>
      <c r="I415" s="3"/>
      <c r="J415" s="3"/>
      <c r="K415" s="3"/>
      <c r="L415" s="3"/>
      <c r="M415" s="3"/>
    </row>
    <row r="416" spans="1:13" x14ac:dyDescent="0.25">
      <c r="A416" s="4"/>
      <c r="B416" s="4"/>
      <c r="C416" s="4"/>
      <c r="D416" s="4"/>
      <c r="E416" s="4"/>
      <c r="F416" s="4"/>
      <c r="G416" s="4"/>
      <c r="H416" s="3"/>
      <c r="I416" s="3"/>
      <c r="J416" s="3"/>
      <c r="K416" s="3"/>
      <c r="L416" s="3"/>
      <c r="M416" s="3"/>
    </row>
    <row r="417" spans="1:13" x14ac:dyDescent="0.25">
      <c r="A417" s="4"/>
      <c r="B417" s="4"/>
      <c r="C417" s="4"/>
      <c r="D417" s="4"/>
      <c r="E417" s="4"/>
      <c r="F417" s="4"/>
      <c r="G417" s="4"/>
      <c r="H417" s="3"/>
      <c r="I417" s="3"/>
      <c r="J417" s="3"/>
      <c r="K417" s="3"/>
      <c r="L417" s="3"/>
      <c r="M417" s="3"/>
    </row>
    <row r="418" spans="1:13" x14ac:dyDescent="0.25">
      <c r="A418" s="4"/>
      <c r="B418" s="4"/>
      <c r="C418" s="4"/>
      <c r="D418" s="4"/>
      <c r="E418" s="4"/>
      <c r="F418" s="4"/>
      <c r="G418" s="4"/>
      <c r="H418" s="3"/>
      <c r="I418" s="3"/>
      <c r="J418" s="3"/>
      <c r="K418" s="3"/>
      <c r="L418" s="3"/>
      <c r="M418" s="3"/>
    </row>
    <row r="419" spans="1:13" x14ac:dyDescent="0.25">
      <c r="A419" s="4"/>
      <c r="B419" s="4"/>
      <c r="C419" s="4"/>
      <c r="D419" s="4"/>
      <c r="E419" s="4"/>
      <c r="F419" s="4"/>
      <c r="G419" s="4"/>
      <c r="H419" s="3"/>
      <c r="I419" s="3"/>
      <c r="J419" s="3"/>
      <c r="K419" s="3"/>
      <c r="L419" s="3"/>
      <c r="M419" s="3"/>
    </row>
    <row r="420" spans="1:13" x14ac:dyDescent="0.25">
      <c r="A420" s="4"/>
      <c r="B420" s="4"/>
      <c r="C420" s="4"/>
      <c r="D420" s="4"/>
      <c r="E420" s="4"/>
      <c r="F420" s="4"/>
      <c r="G420" s="4"/>
      <c r="H420" s="3"/>
      <c r="I420" s="3"/>
      <c r="J420" s="3"/>
      <c r="K420" s="3"/>
      <c r="L420" s="3"/>
      <c r="M420" s="3"/>
    </row>
    <row r="421" spans="1:13" x14ac:dyDescent="0.25">
      <c r="A421" s="4"/>
      <c r="B421" s="4"/>
      <c r="C421" s="4"/>
      <c r="D421" s="4"/>
      <c r="E421" s="4"/>
      <c r="F421" s="4"/>
      <c r="G421" s="4"/>
      <c r="H421" s="3"/>
      <c r="I421" s="3"/>
      <c r="J421" s="3"/>
      <c r="K421" s="3"/>
      <c r="L421" s="3"/>
      <c r="M421" s="3"/>
    </row>
    <row r="422" spans="1:13" x14ac:dyDescent="0.25">
      <c r="A422" s="4"/>
      <c r="B422" s="4"/>
      <c r="C422" s="4"/>
      <c r="D422" s="4"/>
      <c r="E422" s="4"/>
      <c r="F422" s="4"/>
      <c r="G422" s="4"/>
      <c r="H422" s="3"/>
      <c r="I422" s="3"/>
      <c r="J422" s="3"/>
      <c r="K422" s="3"/>
      <c r="L422" s="3"/>
      <c r="M422" s="3"/>
    </row>
    <row r="423" spans="1:13" x14ac:dyDescent="0.25">
      <c r="A423" s="4"/>
      <c r="B423" s="4"/>
      <c r="C423" s="4"/>
      <c r="D423" s="4"/>
      <c r="E423" s="4"/>
      <c r="F423" s="4"/>
      <c r="G423" s="4"/>
      <c r="H423" s="3"/>
      <c r="I423" s="3"/>
      <c r="J423" s="3"/>
      <c r="K423" s="3"/>
      <c r="L423" s="3"/>
      <c r="M423" s="3"/>
    </row>
    <row r="424" spans="1:13" x14ac:dyDescent="0.25">
      <c r="A424" s="4"/>
      <c r="B424" s="4"/>
      <c r="C424" s="4"/>
      <c r="D424" s="4"/>
      <c r="E424" s="4"/>
      <c r="F424" s="4"/>
      <c r="G424" s="4"/>
      <c r="H424" s="3"/>
      <c r="I424" s="3"/>
      <c r="J424" s="3"/>
      <c r="K424" s="3"/>
      <c r="L424" s="3"/>
      <c r="M424" s="3"/>
    </row>
    <row r="425" spans="1:13" x14ac:dyDescent="0.25">
      <c r="A425" s="4"/>
      <c r="B425" s="4"/>
      <c r="C425" s="4"/>
      <c r="D425" s="4"/>
      <c r="E425" s="4"/>
      <c r="F425" s="4"/>
      <c r="G425" s="4"/>
      <c r="H425" s="3"/>
      <c r="I425" s="3"/>
      <c r="J425" s="3"/>
      <c r="K425" s="3"/>
      <c r="L425" s="3"/>
      <c r="M425" s="3"/>
    </row>
    <row r="426" spans="1:13" x14ac:dyDescent="0.25">
      <c r="A426" s="4"/>
      <c r="B426" s="4"/>
      <c r="C426" s="4"/>
      <c r="D426" s="4"/>
      <c r="E426" s="4"/>
      <c r="F426" s="4"/>
      <c r="G426" s="4"/>
      <c r="H426" s="3"/>
      <c r="I426" s="3"/>
      <c r="J426" s="3"/>
      <c r="K426" s="3"/>
      <c r="L426" s="3"/>
      <c r="M426" s="3"/>
    </row>
    <row r="427" spans="1:13" x14ac:dyDescent="0.25">
      <c r="A427" s="4"/>
      <c r="B427" s="4"/>
      <c r="C427" s="4"/>
      <c r="D427" s="4"/>
      <c r="E427" s="4"/>
      <c r="F427" s="4"/>
      <c r="G427" s="4"/>
      <c r="H427" s="3"/>
      <c r="I427" s="3"/>
      <c r="J427" s="3"/>
      <c r="K427" s="3"/>
      <c r="L427" s="3"/>
      <c r="M427" s="3"/>
    </row>
    <row r="428" spans="1:13" x14ac:dyDescent="0.25">
      <c r="A428" s="4"/>
      <c r="B428" s="4"/>
      <c r="C428" s="4"/>
      <c r="D428" s="4"/>
      <c r="E428" s="4"/>
      <c r="F428" s="4"/>
      <c r="G428" s="4"/>
      <c r="H428" s="3"/>
      <c r="I428" s="3"/>
      <c r="J428" s="3"/>
      <c r="K428" s="3"/>
      <c r="L428" s="3"/>
      <c r="M428" s="3"/>
    </row>
    <row r="429" spans="1:13" x14ac:dyDescent="0.25">
      <c r="A429" s="4"/>
      <c r="B429" s="4"/>
      <c r="C429" s="4"/>
      <c r="D429" s="4"/>
      <c r="E429" s="4"/>
      <c r="F429" s="4"/>
      <c r="G429" s="4"/>
      <c r="H429" s="3"/>
      <c r="I429" s="3"/>
      <c r="J429" s="3"/>
      <c r="K429" s="3"/>
      <c r="L429" s="3"/>
      <c r="M429" s="3"/>
    </row>
    <row r="430" spans="1:13" x14ac:dyDescent="0.25">
      <c r="A430" s="4"/>
      <c r="B430" s="4" t="s">
        <v>244</v>
      </c>
      <c r="C430" s="4"/>
      <c r="D430" s="4"/>
      <c r="E430" s="4"/>
      <c r="F430" s="4"/>
      <c r="G430" s="4"/>
      <c r="H430" s="3"/>
      <c r="I430" s="3"/>
      <c r="J430" s="3"/>
      <c r="K430" s="3"/>
      <c r="L430" s="3"/>
      <c r="M430" s="3"/>
    </row>
    <row r="431" spans="1:13" x14ac:dyDescent="0.25">
      <c r="A431" s="4"/>
      <c r="B431" s="4" t="s">
        <v>295</v>
      </c>
      <c r="C431" s="4"/>
      <c r="D431" s="4"/>
      <c r="E431" s="4"/>
      <c r="F431" s="4"/>
      <c r="G431" s="4"/>
      <c r="H431" s="3"/>
      <c r="I431" s="3"/>
      <c r="J431" s="3"/>
      <c r="K431" s="3"/>
      <c r="L431" s="3"/>
      <c r="M431" s="3"/>
    </row>
    <row r="432" spans="1:13" x14ac:dyDescent="0.25">
      <c r="A432" s="4"/>
      <c r="B432" s="4"/>
      <c r="C432" s="4"/>
      <c r="D432" s="4"/>
      <c r="E432" s="4"/>
      <c r="F432" s="4"/>
      <c r="G432" s="4"/>
      <c r="H432" s="3"/>
      <c r="I432" s="3"/>
      <c r="J432" s="3"/>
      <c r="K432" s="3"/>
      <c r="L432" s="3"/>
      <c r="M432" s="3"/>
    </row>
    <row r="433" spans="1:13" x14ac:dyDescent="0.25">
      <c r="A433" s="4"/>
      <c r="B433" s="4"/>
      <c r="C433" s="4"/>
      <c r="D433" s="4"/>
      <c r="E433" s="4"/>
      <c r="F433" s="4"/>
      <c r="G433" s="4"/>
      <c r="H433" s="3"/>
      <c r="I433" s="3"/>
      <c r="J433" s="3"/>
      <c r="K433" s="3"/>
      <c r="L433" s="3"/>
      <c r="M433" s="3"/>
    </row>
    <row r="434" spans="1:13" x14ac:dyDescent="0.25">
      <c r="A434" s="4" t="s">
        <v>170</v>
      </c>
      <c r="B434" s="4"/>
      <c r="C434" s="5" t="s">
        <v>3</v>
      </c>
      <c r="D434" s="5" t="s">
        <v>3</v>
      </c>
      <c r="E434" s="5" t="s">
        <v>4</v>
      </c>
      <c r="F434" s="118" t="s">
        <v>5</v>
      </c>
      <c r="G434" s="5" t="s">
        <v>6</v>
      </c>
      <c r="H434" s="5" t="s">
        <v>4</v>
      </c>
      <c r="I434" s="5" t="s">
        <v>7</v>
      </c>
      <c r="J434" s="5" t="s">
        <v>8</v>
      </c>
      <c r="K434" s="5" t="s">
        <v>9</v>
      </c>
      <c r="L434" s="5" t="s">
        <v>507</v>
      </c>
      <c r="M434" s="91" t="s">
        <v>508</v>
      </c>
    </row>
    <row r="435" spans="1:13" x14ac:dyDescent="0.25">
      <c r="A435" s="22" t="s">
        <v>296</v>
      </c>
      <c r="B435" s="4"/>
      <c r="C435" s="5">
        <v>2011</v>
      </c>
      <c r="D435" s="5">
        <v>2012</v>
      </c>
      <c r="E435" s="6">
        <v>2013</v>
      </c>
      <c r="F435" s="120"/>
      <c r="G435" s="5"/>
      <c r="H435" s="6">
        <v>2014</v>
      </c>
      <c r="I435" s="6">
        <v>2014</v>
      </c>
      <c r="J435" s="6">
        <v>2014</v>
      </c>
      <c r="K435" s="6">
        <v>2014</v>
      </c>
      <c r="L435" s="6">
        <v>2014</v>
      </c>
      <c r="M435" s="91" t="s">
        <v>509</v>
      </c>
    </row>
    <row r="436" spans="1:13" x14ac:dyDescent="0.25">
      <c r="A436" s="4" t="s">
        <v>297</v>
      </c>
      <c r="B436" s="4"/>
      <c r="C436" s="5" t="s">
        <v>11</v>
      </c>
      <c r="D436" s="5" t="s">
        <v>11</v>
      </c>
      <c r="E436" s="6" t="s">
        <v>11</v>
      </c>
      <c r="F436" s="5" t="s">
        <v>11</v>
      </c>
      <c r="G436" s="5"/>
      <c r="H436" s="6" t="s">
        <v>11</v>
      </c>
      <c r="I436" s="6" t="s">
        <v>11</v>
      </c>
      <c r="J436" s="6" t="s">
        <v>11</v>
      </c>
      <c r="K436" s="6" t="s">
        <v>11</v>
      </c>
      <c r="L436" s="93" t="s">
        <v>11</v>
      </c>
      <c r="M436" s="3"/>
    </row>
    <row r="437" spans="1:13" x14ac:dyDescent="0.25">
      <c r="A437" s="4"/>
      <c r="B437" s="4"/>
      <c r="C437" s="4"/>
      <c r="D437" s="4"/>
      <c r="E437" s="4"/>
      <c r="F437" s="4"/>
      <c r="G437" s="4"/>
      <c r="H437" s="3"/>
      <c r="I437" s="3"/>
      <c r="J437" s="3"/>
      <c r="K437" s="3"/>
      <c r="L437" s="3"/>
      <c r="M437" s="3"/>
    </row>
    <row r="438" spans="1:13" x14ac:dyDescent="0.25">
      <c r="A438" s="4"/>
      <c r="B438" s="4" t="s">
        <v>102</v>
      </c>
      <c r="C438" s="8">
        <f t="shared" ref="C438:F440" si="150">C439</f>
        <v>5496</v>
      </c>
      <c r="D438" s="9">
        <f t="shared" si="150"/>
        <v>4395.6499999999996</v>
      </c>
      <c r="E438" s="8">
        <f t="shared" si="150"/>
        <v>4500</v>
      </c>
      <c r="F438" s="9">
        <f t="shared" si="150"/>
        <v>4051.72</v>
      </c>
      <c r="G438" s="8"/>
      <c r="H438" s="8">
        <f t="shared" ref="H438:L440" si="151">H439</f>
        <v>4500</v>
      </c>
      <c r="I438" s="8">
        <f t="shared" si="151"/>
        <v>4500</v>
      </c>
      <c r="J438" s="8">
        <f t="shared" si="151"/>
        <v>4500</v>
      </c>
      <c r="K438" s="8">
        <f t="shared" si="151"/>
        <v>4500</v>
      </c>
      <c r="L438" s="9">
        <f t="shared" si="151"/>
        <v>4023.36</v>
      </c>
      <c r="M438" s="114">
        <f>L438/K438*100</f>
        <v>89.408000000000001</v>
      </c>
    </row>
    <row r="439" spans="1:13" x14ac:dyDescent="0.25">
      <c r="A439" s="4"/>
      <c r="B439" s="4" t="s">
        <v>115</v>
      </c>
      <c r="C439" s="8">
        <f t="shared" si="150"/>
        <v>5496</v>
      </c>
      <c r="D439" s="9">
        <f t="shared" si="150"/>
        <v>4395.6499999999996</v>
      </c>
      <c r="E439" s="8">
        <f t="shared" si="150"/>
        <v>4500</v>
      </c>
      <c r="F439" s="9">
        <f t="shared" si="150"/>
        <v>4051.72</v>
      </c>
      <c r="G439" s="8"/>
      <c r="H439" s="8">
        <f t="shared" si="151"/>
        <v>4500</v>
      </c>
      <c r="I439" s="8">
        <f t="shared" si="151"/>
        <v>4500</v>
      </c>
      <c r="J439" s="8">
        <f t="shared" si="151"/>
        <v>4500</v>
      </c>
      <c r="K439" s="8">
        <f t="shared" si="151"/>
        <v>4500</v>
      </c>
      <c r="L439" s="9">
        <f t="shared" si="151"/>
        <v>4023.36</v>
      </c>
      <c r="M439" s="114">
        <f t="shared" ref="M439:M441" si="152">L439/K439*100</f>
        <v>89.408000000000001</v>
      </c>
    </row>
    <row r="440" spans="1:13" x14ac:dyDescent="0.25">
      <c r="A440" s="4"/>
      <c r="B440" s="4" t="s">
        <v>187</v>
      </c>
      <c r="C440" s="8">
        <f t="shared" si="150"/>
        <v>5496</v>
      </c>
      <c r="D440" s="9">
        <f t="shared" si="150"/>
        <v>4395.6499999999996</v>
      </c>
      <c r="E440" s="8">
        <f t="shared" si="150"/>
        <v>4500</v>
      </c>
      <c r="F440" s="9">
        <f t="shared" si="150"/>
        <v>4051.72</v>
      </c>
      <c r="G440" s="8"/>
      <c r="H440" s="8">
        <f t="shared" si="151"/>
        <v>4500</v>
      </c>
      <c r="I440" s="8">
        <f t="shared" si="151"/>
        <v>4500</v>
      </c>
      <c r="J440" s="8">
        <f t="shared" si="151"/>
        <v>4500</v>
      </c>
      <c r="K440" s="8">
        <f t="shared" si="151"/>
        <v>4500</v>
      </c>
      <c r="L440" s="9">
        <f t="shared" si="151"/>
        <v>4023.36</v>
      </c>
      <c r="M440" s="114">
        <f t="shared" si="152"/>
        <v>89.408000000000001</v>
      </c>
    </row>
    <row r="441" spans="1:13" x14ac:dyDescent="0.25">
      <c r="A441" s="4"/>
      <c r="B441" s="4" t="s">
        <v>224</v>
      </c>
      <c r="C441" s="8">
        <v>5496</v>
      </c>
      <c r="D441" s="9">
        <v>4395.6499999999996</v>
      </c>
      <c r="E441" s="8">
        <v>4500</v>
      </c>
      <c r="F441" s="9">
        <v>4051.72</v>
      </c>
      <c r="G441" s="8"/>
      <c r="H441" s="8">
        <v>4500</v>
      </c>
      <c r="I441" s="8">
        <v>4500</v>
      </c>
      <c r="J441" s="8">
        <v>4500</v>
      </c>
      <c r="K441" s="8">
        <v>4500</v>
      </c>
      <c r="L441" s="9">
        <v>4023.36</v>
      </c>
      <c r="M441" s="114">
        <f t="shared" si="152"/>
        <v>89.408000000000001</v>
      </c>
    </row>
  </sheetData>
  <sheetProtection password="C7EA" sheet="1" objects="1" scenarios="1"/>
  <mergeCells count="9">
    <mergeCell ref="F316:F317"/>
    <mergeCell ref="F395:F396"/>
    <mergeCell ref="F434:F435"/>
    <mergeCell ref="F1:F2"/>
    <mergeCell ref="F10:F11"/>
    <mergeCell ref="F82:F83"/>
    <mergeCell ref="F121:F122"/>
    <mergeCell ref="F199:F200"/>
    <mergeCell ref="F277:F278"/>
  </mergeCells>
  <pageMargins left="0.7" right="0.7" top="0.75" bottom="0.75" header="0.3" footer="0.3"/>
  <pageSetup paperSize="9" scale="85" fitToHeight="0" orientation="landscape" verticalDpi="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Layout" zoomScaleNormal="100" workbookViewId="0">
      <selection activeCell="M26" sqref="M26:M29"/>
    </sheetView>
  </sheetViews>
  <sheetFormatPr defaultRowHeight="15" x14ac:dyDescent="0.25"/>
  <cols>
    <col min="2" max="2" width="36" customWidth="1"/>
    <col min="249" max="249" width="36" customWidth="1"/>
    <col min="505" max="505" width="36" customWidth="1"/>
    <col min="761" max="761" width="36" customWidth="1"/>
    <col min="1017" max="1017" width="36" customWidth="1"/>
    <col min="1273" max="1273" width="36" customWidth="1"/>
    <col min="1529" max="1529" width="36" customWidth="1"/>
    <col min="1785" max="1785" width="36" customWidth="1"/>
    <col min="2041" max="2041" width="36" customWidth="1"/>
    <col min="2297" max="2297" width="36" customWidth="1"/>
    <col min="2553" max="2553" width="36" customWidth="1"/>
    <col min="2809" max="2809" width="36" customWidth="1"/>
    <col min="3065" max="3065" width="36" customWidth="1"/>
    <col min="3321" max="3321" width="36" customWidth="1"/>
    <col min="3577" max="3577" width="36" customWidth="1"/>
    <col min="3833" max="3833" width="36" customWidth="1"/>
    <col min="4089" max="4089" width="36" customWidth="1"/>
    <col min="4345" max="4345" width="36" customWidth="1"/>
    <col min="4601" max="4601" width="36" customWidth="1"/>
    <col min="4857" max="4857" width="36" customWidth="1"/>
    <col min="5113" max="5113" width="36" customWidth="1"/>
    <col min="5369" max="5369" width="36" customWidth="1"/>
    <col min="5625" max="5625" width="36" customWidth="1"/>
    <col min="5881" max="5881" width="36" customWidth="1"/>
    <col min="6137" max="6137" width="36" customWidth="1"/>
    <col min="6393" max="6393" width="36" customWidth="1"/>
    <col min="6649" max="6649" width="36" customWidth="1"/>
    <col min="6905" max="6905" width="36" customWidth="1"/>
    <col min="7161" max="7161" width="36" customWidth="1"/>
    <col min="7417" max="7417" width="36" customWidth="1"/>
    <col min="7673" max="7673" width="36" customWidth="1"/>
    <col min="7929" max="7929" width="36" customWidth="1"/>
    <col min="8185" max="8185" width="36" customWidth="1"/>
    <col min="8441" max="8441" width="36" customWidth="1"/>
    <col min="8697" max="8697" width="36" customWidth="1"/>
    <col min="8953" max="8953" width="36" customWidth="1"/>
    <col min="9209" max="9209" width="36" customWidth="1"/>
    <col min="9465" max="9465" width="36" customWidth="1"/>
    <col min="9721" max="9721" width="36" customWidth="1"/>
    <col min="9977" max="9977" width="36" customWidth="1"/>
    <col min="10233" max="10233" width="36" customWidth="1"/>
    <col min="10489" max="10489" width="36" customWidth="1"/>
    <col min="10745" max="10745" width="36" customWidth="1"/>
    <col min="11001" max="11001" width="36" customWidth="1"/>
    <col min="11257" max="11257" width="36" customWidth="1"/>
    <col min="11513" max="11513" width="36" customWidth="1"/>
    <col min="11769" max="11769" width="36" customWidth="1"/>
    <col min="12025" max="12025" width="36" customWidth="1"/>
    <col min="12281" max="12281" width="36" customWidth="1"/>
    <col min="12537" max="12537" width="36" customWidth="1"/>
    <col min="12793" max="12793" width="36" customWidth="1"/>
    <col min="13049" max="13049" width="36" customWidth="1"/>
    <col min="13305" max="13305" width="36" customWidth="1"/>
    <col min="13561" max="13561" width="36" customWidth="1"/>
    <col min="13817" max="13817" width="36" customWidth="1"/>
    <col min="14073" max="14073" width="36" customWidth="1"/>
    <col min="14329" max="14329" width="36" customWidth="1"/>
    <col min="14585" max="14585" width="36" customWidth="1"/>
    <col min="14841" max="14841" width="36" customWidth="1"/>
    <col min="15097" max="15097" width="36" customWidth="1"/>
    <col min="15353" max="15353" width="36" customWidth="1"/>
    <col min="15609" max="15609" width="36" customWidth="1"/>
    <col min="15865" max="15865" width="36" customWidth="1"/>
    <col min="16121" max="16121" width="36" customWidth="1"/>
  </cols>
  <sheetData>
    <row r="1" spans="1:13" x14ac:dyDescent="0.25">
      <c r="A1" s="4"/>
      <c r="B1" s="1" t="s">
        <v>298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22"/>
      <c r="B2" s="4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4"/>
      <c r="B3" s="4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SUM(C14+C26)</f>
        <v>250</v>
      </c>
      <c r="D4" s="20">
        <f>SUM(D14+D26)</f>
        <v>500</v>
      </c>
      <c r="E4" s="19">
        <f>SUM(E14+E26)</f>
        <v>500</v>
      </c>
      <c r="F4" s="20">
        <f>SUM(F14+F26)</f>
        <v>500</v>
      </c>
      <c r="G4" s="10"/>
      <c r="H4" s="19">
        <f t="shared" ref="H4:K4" si="0">SUM(H14+H26)</f>
        <v>500</v>
      </c>
      <c r="I4" s="19">
        <f t="shared" si="0"/>
        <v>500</v>
      </c>
      <c r="J4" s="19">
        <f t="shared" si="0"/>
        <v>500</v>
      </c>
      <c r="K4" s="19">
        <f t="shared" si="0"/>
        <v>500</v>
      </c>
      <c r="L4" s="20">
        <f t="shared" ref="L4" si="1">SUM(L14+L26)</f>
        <v>500</v>
      </c>
      <c r="M4" s="112">
        <f>L4/K4*100</f>
        <v>100</v>
      </c>
    </row>
    <row r="5" spans="1:13" x14ac:dyDescent="0.25">
      <c r="A5" s="3"/>
      <c r="B5" s="1" t="s">
        <v>96</v>
      </c>
      <c r="C5" s="1">
        <v>0</v>
      </c>
      <c r="D5" s="20">
        <v>0</v>
      </c>
      <c r="E5" s="1">
        <v>0</v>
      </c>
      <c r="F5" s="20">
        <v>0</v>
      </c>
      <c r="G5" s="10"/>
      <c r="H5" s="1">
        <v>0</v>
      </c>
      <c r="I5" s="1">
        <v>0</v>
      </c>
      <c r="J5" s="1">
        <v>0</v>
      </c>
      <c r="K5" s="1">
        <v>0</v>
      </c>
      <c r="L5" s="20">
        <v>0</v>
      </c>
      <c r="M5" s="117" t="s">
        <v>518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298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299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99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100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101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 t="shared" ref="C14:F16" si="2">C15</f>
        <v>125</v>
      </c>
      <c r="D14" s="9">
        <f t="shared" si="2"/>
        <v>250</v>
      </c>
      <c r="E14" s="8">
        <f t="shared" si="2"/>
        <v>250</v>
      </c>
      <c r="F14" s="9">
        <f t="shared" si="2"/>
        <v>250</v>
      </c>
      <c r="G14" s="10"/>
      <c r="H14" s="8">
        <f t="shared" ref="H14:L16" si="3">H15</f>
        <v>250</v>
      </c>
      <c r="I14" s="8">
        <f t="shared" si="3"/>
        <v>250</v>
      </c>
      <c r="J14" s="8">
        <f t="shared" si="3"/>
        <v>250</v>
      </c>
      <c r="K14" s="8">
        <f t="shared" si="3"/>
        <v>250</v>
      </c>
      <c r="L14" s="9">
        <f t="shared" si="3"/>
        <v>250</v>
      </c>
      <c r="M14" s="114">
        <f>L14/K14*100</f>
        <v>100</v>
      </c>
    </row>
    <row r="15" spans="1:13" x14ac:dyDescent="0.25">
      <c r="A15" s="4"/>
      <c r="B15" s="4" t="s">
        <v>115</v>
      </c>
      <c r="C15" s="8">
        <f t="shared" si="2"/>
        <v>125</v>
      </c>
      <c r="D15" s="9">
        <f t="shared" si="2"/>
        <v>250</v>
      </c>
      <c r="E15" s="8">
        <f t="shared" si="2"/>
        <v>250</v>
      </c>
      <c r="F15" s="9">
        <f t="shared" si="2"/>
        <v>250</v>
      </c>
      <c r="G15" s="10"/>
      <c r="H15" s="8">
        <f t="shared" si="3"/>
        <v>250</v>
      </c>
      <c r="I15" s="8">
        <f t="shared" si="3"/>
        <v>250</v>
      </c>
      <c r="J15" s="8">
        <f t="shared" si="3"/>
        <v>250</v>
      </c>
      <c r="K15" s="8">
        <f t="shared" si="3"/>
        <v>250</v>
      </c>
      <c r="L15" s="9">
        <f t="shared" si="3"/>
        <v>250</v>
      </c>
      <c r="M15" s="114">
        <f t="shared" ref="M15:M17" si="4">L15/K15*100</f>
        <v>100</v>
      </c>
    </row>
    <row r="16" spans="1:13" x14ac:dyDescent="0.25">
      <c r="A16" s="4"/>
      <c r="B16" s="4" t="s">
        <v>300</v>
      </c>
      <c r="C16" s="8">
        <f t="shared" si="2"/>
        <v>125</v>
      </c>
      <c r="D16" s="9">
        <f t="shared" si="2"/>
        <v>250</v>
      </c>
      <c r="E16" s="8">
        <f t="shared" si="2"/>
        <v>250</v>
      </c>
      <c r="F16" s="9">
        <f t="shared" si="2"/>
        <v>250</v>
      </c>
      <c r="G16" s="10"/>
      <c r="H16" s="8">
        <f t="shared" si="3"/>
        <v>250</v>
      </c>
      <c r="I16" s="8">
        <f t="shared" si="3"/>
        <v>250</v>
      </c>
      <c r="J16" s="8">
        <f t="shared" si="3"/>
        <v>250</v>
      </c>
      <c r="K16" s="8">
        <f t="shared" si="3"/>
        <v>250</v>
      </c>
      <c r="L16" s="9">
        <f t="shared" si="3"/>
        <v>250</v>
      </c>
      <c r="M16" s="114">
        <f t="shared" si="4"/>
        <v>100</v>
      </c>
    </row>
    <row r="17" spans="1:13" x14ac:dyDescent="0.25">
      <c r="A17" s="4"/>
      <c r="B17" s="4" t="s">
        <v>224</v>
      </c>
      <c r="C17" s="8">
        <v>125</v>
      </c>
      <c r="D17" s="9">
        <v>250</v>
      </c>
      <c r="E17" s="8">
        <v>250</v>
      </c>
      <c r="F17" s="9">
        <v>250</v>
      </c>
      <c r="G17" s="10"/>
      <c r="H17" s="8">
        <v>250</v>
      </c>
      <c r="I17" s="8">
        <v>250</v>
      </c>
      <c r="J17" s="8">
        <v>250</v>
      </c>
      <c r="K17" s="8">
        <v>250</v>
      </c>
      <c r="L17" s="9">
        <v>250</v>
      </c>
      <c r="M17" s="114">
        <f t="shared" si="4"/>
        <v>100</v>
      </c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4"/>
      <c r="B19" s="4" t="s">
        <v>298</v>
      </c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</row>
    <row r="20" spans="1:13" x14ac:dyDescent="0.25">
      <c r="A20" s="4"/>
      <c r="B20" s="4" t="s">
        <v>299</v>
      </c>
      <c r="C20" s="4"/>
      <c r="D20" s="4"/>
      <c r="E20" s="4"/>
      <c r="F20" s="4"/>
      <c r="G20" s="4"/>
      <c r="H20" s="3"/>
      <c r="I20" s="3"/>
      <c r="J20" s="3"/>
      <c r="K20" s="3"/>
      <c r="L20" s="3"/>
      <c r="M20" s="3"/>
    </row>
    <row r="21" spans="1:13" x14ac:dyDescent="0.25">
      <c r="A21" s="4"/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25">
      <c r="A22" s="4" t="s">
        <v>170</v>
      </c>
      <c r="B22" s="4"/>
      <c r="C22" s="5" t="s">
        <v>3</v>
      </c>
      <c r="D22" s="5" t="s">
        <v>3</v>
      </c>
      <c r="E22" s="5" t="s">
        <v>4</v>
      </c>
      <c r="F22" s="118" t="s">
        <v>5</v>
      </c>
      <c r="G22" s="5" t="s">
        <v>6</v>
      </c>
      <c r="H22" s="5" t="s">
        <v>4</v>
      </c>
      <c r="I22" s="5" t="s">
        <v>7</v>
      </c>
      <c r="J22" s="5" t="s">
        <v>8</v>
      </c>
      <c r="K22" s="5" t="s">
        <v>9</v>
      </c>
      <c r="L22" s="5" t="s">
        <v>507</v>
      </c>
      <c r="M22" s="91" t="s">
        <v>508</v>
      </c>
    </row>
    <row r="23" spans="1:13" x14ac:dyDescent="0.25">
      <c r="A23" s="22" t="s">
        <v>254</v>
      </c>
      <c r="B23" s="4"/>
      <c r="C23" s="5">
        <v>2011</v>
      </c>
      <c r="D23" s="5">
        <v>2012</v>
      </c>
      <c r="E23" s="6">
        <v>2013</v>
      </c>
      <c r="F23" s="120"/>
      <c r="G23" s="5"/>
      <c r="H23" s="6">
        <v>2014</v>
      </c>
      <c r="I23" s="6">
        <v>2014</v>
      </c>
      <c r="J23" s="6">
        <v>2014</v>
      </c>
      <c r="K23" s="6">
        <v>2014</v>
      </c>
      <c r="L23" s="6">
        <v>2014</v>
      </c>
      <c r="M23" s="91" t="s">
        <v>509</v>
      </c>
    </row>
    <row r="24" spans="1:13" x14ac:dyDescent="0.25">
      <c r="A24" s="4" t="s">
        <v>301</v>
      </c>
      <c r="B24" s="4"/>
      <c r="C24" s="5" t="s">
        <v>11</v>
      </c>
      <c r="D24" s="5" t="s">
        <v>11</v>
      </c>
      <c r="E24" s="6" t="s">
        <v>11</v>
      </c>
      <c r="F24" s="5" t="s">
        <v>11</v>
      </c>
      <c r="G24" s="5"/>
      <c r="H24" s="6" t="s">
        <v>11</v>
      </c>
      <c r="I24" s="6" t="s">
        <v>11</v>
      </c>
      <c r="J24" s="6" t="s">
        <v>11</v>
      </c>
      <c r="K24" s="6" t="s">
        <v>11</v>
      </c>
      <c r="L24" s="93" t="s">
        <v>11</v>
      </c>
      <c r="M24" s="3"/>
    </row>
    <row r="25" spans="1:13" x14ac:dyDescent="0.25">
      <c r="A25" s="4" t="s">
        <v>302</v>
      </c>
      <c r="B25" s="4"/>
      <c r="C25" s="4"/>
      <c r="D25" s="4"/>
      <c r="E25" s="4"/>
      <c r="F25" s="4"/>
      <c r="G25" s="4"/>
      <c r="H25" s="3"/>
      <c r="I25" s="3"/>
      <c r="J25" s="3"/>
      <c r="K25" s="3"/>
      <c r="L25" s="3"/>
      <c r="M25" s="3"/>
    </row>
    <row r="26" spans="1:13" x14ac:dyDescent="0.25">
      <c r="A26" s="4"/>
      <c r="B26" s="4" t="s">
        <v>102</v>
      </c>
      <c r="C26" s="8">
        <f t="shared" ref="C26:F28" si="5">C27</f>
        <v>125</v>
      </c>
      <c r="D26" s="9">
        <f t="shared" si="5"/>
        <v>250</v>
      </c>
      <c r="E26" s="8">
        <f t="shared" si="5"/>
        <v>250</v>
      </c>
      <c r="F26" s="9">
        <f t="shared" si="5"/>
        <v>250</v>
      </c>
      <c r="G26" s="10"/>
      <c r="H26" s="8">
        <f t="shared" ref="H26:L28" si="6">H27</f>
        <v>250</v>
      </c>
      <c r="I26" s="8">
        <f t="shared" si="6"/>
        <v>250</v>
      </c>
      <c r="J26" s="8">
        <f t="shared" si="6"/>
        <v>250</v>
      </c>
      <c r="K26" s="8">
        <f t="shared" si="6"/>
        <v>250</v>
      </c>
      <c r="L26" s="9">
        <f t="shared" si="6"/>
        <v>250</v>
      </c>
      <c r="M26" s="114">
        <f>L26/K26*100</f>
        <v>100</v>
      </c>
    </row>
    <row r="27" spans="1:13" x14ac:dyDescent="0.25">
      <c r="A27" s="4"/>
      <c r="B27" s="4" t="s">
        <v>115</v>
      </c>
      <c r="C27" s="8">
        <f t="shared" si="5"/>
        <v>125</v>
      </c>
      <c r="D27" s="9">
        <f t="shared" si="5"/>
        <v>250</v>
      </c>
      <c r="E27" s="8">
        <f t="shared" si="5"/>
        <v>250</v>
      </c>
      <c r="F27" s="9">
        <f t="shared" si="5"/>
        <v>250</v>
      </c>
      <c r="G27" s="10"/>
      <c r="H27" s="8">
        <f t="shared" si="6"/>
        <v>250</v>
      </c>
      <c r="I27" s="8">
        <f t="shared" si="6"/>
        <v>250</v>
      </c>
      <c r="J27" s="8">
        <f t="shared" si="6"/>
        <v>250</v>
      </c>
      <c r="K27" s="8">
        <f t="shared" si="6"/>
        <v>250</v>
      </c>
      <c r="L27" s="9">
        <f t="shared" si="6"/>
        <v>250</v>
      </c>
      <c r="M27" s="114">
        <f t="shared" ref="M27:M29" si="7">L27/K27*100</f>
        <v>100</v>
      </c>
    </row>
    <row r="28" spans="1:13" x14ac:dyDescent="0.25">
      <c r="A28" s="4"/>
      <c r="B28" s="4" t="s">
        <v>300</v>
      </c>
      <c r="C28" s="8">
        <f t="shared" si="5"/>
        <v>125</v>
      </c>
      <c r="D28" s="9">
        <f t="shared" si="5"/>
        <v>250</v>
      </c>
      <c r="E28" s="8">
        <f t="shared" si="5"/>
        <v>250</v>
      </c>
      <c r="F28" s="9">
        <f t="shared" si="5"/>
        <v>250</v>
      </c>
      <c r="G28" s="10"/>
      <c r="H28" s="8">
        <f t="shared" si="6"/>
        <v>250</v>
      </c>
      <c r="I28" s="8">
        <f t="shared" si="6"/>
        <v>250</v>
      </c>
      <c r="J28" s="8">
        <f t="shared" si="6"/>
        <v>250</v>
      </c>
      <c r="K28" s="8">
        <f t="shared" si="6"/>
        <v>250</v>
      </c>
      <c r="L28" s="9">
        <f t="shared" si="6"/>
        <v>250</v>
      </c>
      <c r="M28" s="114">
        <f t="shared" si="7"/>
        <v>100</v>
      </c>
    </row>
    <row r="29" spans="1:13" x14ac:dyDescent="0.25">
      <c r="A29" s="4"/>
      <c r="B29" s="4" t="s">
        <v>224</v>
      </c>
      <c r="C29" s="8">
        <v>125</v>
      </c>
      <c r="D29" s="9">
        <v>250</v>
      </c>
      <c r="E29" s="8">
        <v>250</v>
      </c>
      <c r="F29" s="9">
        <v>250</v>
      </c>
      <c r="G29" s="10"/>
      <c r="H29" s="8">
        <v>250</v>
      </c>
      <c r="I29" s="8">
        <v>250</v>
      </c>
      <c r="J29" s="8">
        <v>250</v>
      </c>
      <c r="K29" s="8">
        <v>250</v>
      </c>
      <c r="L29" s="9">
        <v>250</v>
      </c>
      <c r="M29" s="114">
        <f t="shared" si="7"/>
        <v>100</v>
      </c>
    </row>
  </sheetData>
  <sheetProtection password="C7EA" sheet="1" objects="1" scenarios="1"/>
  <mergeCells count="3">
    <mergeCell ref="F1:F2"/>
    <mergeCell ref="F10:F11"/>
    <mergeCell ref="F22:F23"/>
  </mergeCells>
  <pageMargins left="0.7" right="0.7" top="0.75" bottom="0.75" header="0.3" footer="0.3"/>
  <pageSetup paperSize="9" scale="90" fitToHeight="0" orientation="landscape" verticalDpi="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9"/>
  <sheetViews>
    <sheetView tabSelected="1" view="pageLayout" zoomScaleNormal="100" workbookViewId="0">
      <selection activeCell="H8" sqref="H8"/>
    </sheetView>
  </sheetViews>
  <sheetFormatPr defaultRowHeight="15" x14ac:dyDescent="0.25"/>
  <cols>
    <col min="1" max="1" width="6.5703125" customWidth="1"/>
    <col min="2" max="2" width="38.7109375" customWidth="1"/>
    <col min="3" max="3" width="9.7109375" bestFit="1" customWidth="1"/>
    <col min="4" max="4" width="8.85546875" customWidth="1"/>
    <col min="5" max="5" width="8.28515625" customWidth="1"/>
    <col min="6" max="6" width="9.85546875" customWidth="1"/>
    <col min="7" max="7" width="8.140625" customWidth="1"/>
    <col min="13" max="13" width="8.28515625" customWidth="1"/>
    <col min="249" max="249" width="49.42578125" customWidth="1"/>
    <col min="505" max="505" width="49.42578125" customWidth="1"/>
    <col min="761" max="761" width="49.42578125" customWidth="1"/>
    <col min="1017" max="1017" width="49.42578125" customWidth="1"/>
    <col min="1273" max="1273" width="49.42578125" customWidth="1"/>
    <col min="1529" max="1529" width="49.42578125" customWidth="1"/>
    <col min="1785" max="1785" width="49.42578125" customWidth="1"/>
    <col min="2041" max="2041" width="49.42578125" customWidth="1"/>
    <col min="2297" max="2297" width="49.42578125" customWidth="1"/>
    <col min="2553" max="2553" width="49.42578125" customWidth="1"/>
    <col min="2809" max="2809" width="49.42578125" customWidth="1"/>
    <col min="3065" max="3065" width="49.42578125" customWidth="1"/>
    <col min="3321" max="3321" width="49.42578125" customWidth="1"/>
    <col min="3577" max="3577" width="49.42578125" customWidth="1"/>
    <col min="3833" max="3833" width="49.42578125" customWidth="1"/>
    <col min="4089" max="4089" width="49.42578125" customWidth="1"/>
    <col min="4345" max="4345" width="49.42578125" customWidth="1"/>
    <col min="4601" max="4601" width="49.42578125" customWidth="1"/>
    <col min="4857" max="4857" width="49.42578125" customWidth="1"/>
    <col min="5113" max="5113" width="49.42578125" customWidth="1"/>
    <col min="5369" max="5369" width="49.42578125" customWidth="1"/>
    <col min="5625" max="5625" width="49.42578125" customWidth="1"/>
    <col min="5881" max="5881" width="49.42578125" customWidth="1"/>
    <col min="6137" max="6137" width="49.42578125" customWidth="1"/>
    <col min="6393" max="6393" width="49.42578125" customWidth="1"/>
    <col min="6649" max="6649" width="49.42578125" customWidth="1"/>
    <col min="6905" max="6905" width="49.42578125" customWidth="1"/>
    <col min="7161" max="7161" width="49.42578125" customWidth="1"/>
    <col min="7417" max="7417" width="49.42578125" customWidth="1"/>
    <col min="7673" max="7673" width="49.42578125" customWidth="1"/>
    <col min="7929" max="7929" width="49.42578125" customWidth="1"/>
    <col min="8185" max="8185" width="49.42578125" customWidth="1"/>
    <col min="8441" max="8441" width="49.42578125" customWidth="1"/>
    <col min="8697" max="8697" width="49.42578125" customWidth="1"/>
    <col min="8953" max="8953" width="49.42578125" customWidth="1"/>
    <col min="9209" max="9209" width="49.42578125" customWidth="1"/>
    <col min="9465" max="9465" width="49.42578125" customWidth="1"/>
    <col min="9721" max="9721" width="49.42578125" customWidth="1"/>
    <col min="9977" max="9977" width="49.42578125" customWidth="1"/>
    <col min="10233" max="10233" width="49.42578125" customWidth="1"/>
    <col min="10489" max="10489" width="49.42578125" customWidth="1"/>
    <col min="10745" max="10745" width="49.42578125" customWidth="1"/>
    <col min="11001" max="11001" width="49.42578125" customWidth="1"/>
    <col min="11257" max="11257" width="49.42578125" customWidth="1"/>
    <col min="11513" max="11513" width="49.42578125" customWidth="1"/>
    <col min="11769" max="11769" width="49.42578125" customWidth="1"/>
    <col min="12025" max="12025" width="49.42578125" customWidth="1"/>
    <col min="12281" max="12281" width="49.42578125" customWidth="1"/>
    <col min="12537" max="12537" width="49.42578125" customWidth="1"/>
    <col min="12793" max="12793" width="49.42578125" customWidth="1"/>
    <col min="13049" max="13049" width="49.42578125" customWidth="1"/>
    <col min="13305" max="13305" width="49.42578125" customWidth="1"/>
    <col min="13561" max="13561" width="49.42578125" customWidth="1"/>
    <col min="13817" max="13817" width="49.42578125" customWidth="1"/>
    <col min="14073" max="14073" width="49.42578125" customWidth="1"/>
    <col min="14329" max="14329" width="49.42578125" customWidth="1"/>
    <col min="14585" max="14585" width="49.42578125" customWidth="1"/>
    <col min="14841" max="14841" width="49.42578125" customWidth="1"/>
    <col min="15097" max="15097" width="49.42578125" customWidth="1"/>
    <col min="15353" max="15353" width="49.42578125" customWidth="1"/>
    <col min="15609" max="15609" width="49.42578125" customWidth="1"/>
    <col min="15865" max="15865" width="49.42578125" customWidth="1"/>
    <col min="16121" max="16121" width="49.42578125" customWidth="1"/>
  </cols>
  <sheetData>
    <row r="1" spans="1:13" x14ac:dyDescent="0.25">
      <c r="A1" s="3"/>
      <c r="B1" s="1" t="s">
        <v>303</v>
      </c>
      <c r="C1" s="5" t="s">
        <v>3</v>
      </c>
      <c r="D1" s="5" t="s">
        <v>3</v>
      </c>
      <c r="E1" s="5" t="s">
        <v>4</v>
      </c>
      <c r="F1" s="118" t="s">
        <v>5</v>
      </c>
      <c r="G1" s="5" t="s">
        <v>6</v>
      </c>
      <c r="H1" s="5" t="s">
        <v>4</v>
      </c>
      <c r="I1" s="5" t="s">
        <v>7</v>
      </c>
      <c r="J1" s="5" t="s">
        <v>8</v>
      </c>
      <c r="K1" s="5" t="s">
        <v>9</v>
      </c>
      <c r="L1" s="5" t="s">
        <v>507</v>
      </c>
      <c r="M1" s="91" t="s">
        <v>508</v>
      </c>
    </row>
    <row r="2" spans="1:13" x14ac:dyDescent="0.25">
      <c r="A2" s="3"/>
      <c r="B2" s="3"/>
      <c r="C2" s="5">
        <v>2011</v>
      </c>
      <c r="D2" s="5">
        <v>2012</v>
      </c>
      <c r="E2" s="6">
        <v>2013</v>
      </c>
      <c r="F2" s="120"/>
      <c r="G2" s="5"/>
      <c r="H2" s="6">
        <v>2014</v>
      </c>
      <c r="I2" s="6">
        <v>2014</v>
      </c>
      <c r="J2" s="6">
        <v>2014</v>
      </c>
      <c r="K2" s="6">
        <v>2014</v>
      </c>
      <c r="L2" s="6">
        <v>2014</v>
      </c>
      <c r="M2" s="91" t="s">
        <v>509</v>
      </c>
    </row>
    <row r="3" spans="1:13" x14ac:dyDescent="0.25">
      <c r="A3" s="3"/>
      <c r="B3" s="3"/>
      <c r="C3" s="5" t="s">
        <v>11</v>
      </c>
      <c r="D3" s="5" t="s">
        <v>11</v>
      </c>
      <c r="E3" s="6" t="s">
        <v>11</v>
      </c>
      <c r="F3" s="5" t="s">
        <v>11</v>
      </c>
      <c r="G3" s="5"/>
      <c r="H3" s="6" t="s">
        <v>11</v>
      </c>
      <c r="I3" s="6" t="s">
        <v>11</v>
      </c>
      <c r="J3" s="6" t="s">
        <v>11</v>
      </c>
      <c r="K3" s="6" t="s">
        <v>11</v>
      </c>
      <c r="L3" s="93" t="s">
        <v>11</v>
      </c>
      <c r="M3" s="3"/>
    </row>
    <row r="4" spans="1:13" x14ac:dyDescent="0.25">
      <c r="A4" s="3"/>
      <c r="B4" s="1" t="s">
        <v>183</v>
      </c>
      <c r="C4" s="19">
        <f>SUM(C14+C47+ C86+C122+C164)</f>
        <v>31568</v>
      </c>
      <c r="D4" s="20">
        <f>SUM(D14+D47+ D86+D122+D164)</f>
        <v>4774.24</v>
      </c>
      <c r="E4" s="19">
        <f>SUM(E14+E47+ E86+E122+E164)</f>
        <v>10335</v>
      </c>
      <c r="F4" s="20">
        <f>SUM(F14+F47+ F86+F122+F164)</f>
        <v>14621.31</v>
      </c>
      <c r="G4" s="10"/>
      <c r="H4" s="19">
        <f>SUM(H14+H47+ H86+H122+H164)</f>
        <v>12326</v>
      </c>
      <c r="I4" s="19">
        <f>SUM(I14+I47+ I86+I122+I164)</f>
        <v>20326</v>
      </c>
      <c r="J4" s="19">
        <f>SUM(J14+J47+ J86+J122+J164)</f>
        <v>20326</v>
      </c>
      <c r="K4" s="19">
        <f>SUM(K14+K47+ K86+K122+K164)</f>
        <v>24338</v>
      </c>
      <c r="L4" s="20">
        <f>SUM(L14+L47+ L86+L122+L164)</f>
        <v>24298.41</v>
      </c>
      <c r="M4" s="112">
        <f>L4/K4*100</f>
        <v>99.837332566357134</v>
      </c>
    </row>
    <row r="5" spans="1:13" x14ac:dyDescent="0.25">
      <c r="A5" s="3"/>
      <c r="B5" s="1" t="s">
        <v>96</v>
      </c>
      <c r="C5" s="19">
        <f>SUM(C56)</f>
        <v>0</v>
      </c>
      <c r="D5" s="20">
        <f>SUM(D56)</f>
        <v>0</v>
      </c>
      <c r="E5" s="19">
        <f>SUM(E56)</f>
        <v>0</v>
      </c>
      <c r="F5" s="20">
        <f>SUM(F56)</f>
        <v>0</v>
      </c>
      <c r="G5" s="10"/>
      <c r="H5" s="19">
        <f>SUM(H56)</f>
        <v>5000</v>
      </c>
      <c r="I5" s="19">
        <f>SUM(I56)</f>
        <v>5000</v>
      </c>
      <c r="J5" s="19">
        <f>SUM(J56)</f>
        <v>12000</v>
      </c>
      <c r="K5" s="19">
        <f>SUM(K56)</f>
        <v>10700</v>
      </c>
      <c r="L5" s="20">
        <f>SUM(L56)</f>
        <v>9480</v>
      </c>
      <c r="M5" s="112">
        <f>L5/K5*100</f>
        <v>88.598130841121488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/>
      <c r="B7" s="4" t="s">
        <v>303</v>
      </c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 x14ac:dyDescent="0.25">
      <c r="A8" s="4"/>
      <c r="B8" s="4" t="s">
        <v>304</v>
      </c>
      <c r="C8" s="4"/>
      <c r="D8" s="4"/>
      <c r="E8" s="4"/>
      <c r="F8" s="4"/>
      <c r="G8" s="4"/>
      <c r="H8" s="3"/>
      <c r="I8" s="3"/>
      <c r="J8" s="3"/>
      <c r="K8" s="3"/>
      <c r="L8" s="3"/>
      <c r="M8" s="3"/>
    </row>
    <row r="9" spans="1:13" x14ac:dyDescent="0.25">
      <c r="A9" s="4"/>
      <c r="B9" s="4" t="s">
        <v>305</v>
      </c>
      <c r="C9" s="4"/>
      <c r="D9" s="4"/>
      <c r="E9" s="4"/>
      <c r="F9" s="4"/>
      <c r="G9" s="4"/>
      <c r="H9" s="3"/>
      <c r="I9" s="3"/>
      <c r="J9" s="3"/>
      <c r="K9" s="3"/>
      <c r="L9" s="3"/>
      <c r="M9" s="3"/>
    </row>
    <row r="10" spans="1:13" x14ac:dyDescent="0.25">
      <c r="A10" s="4" t="s">
        <v>306</v>
      </c>
      <c r="B10" s="4"/>
      <c r="C10" s="5" t="s">
        <v>3</v>
      </c>
      <c r="D10" s="5" t="s">
        <v>3</v>
      </c>
      <c r="E10" s="5" t="s">
        <v>4</v>
      </c>
      <c r="F10" s="118" t="s">
        <v>5</v>
      </c>
      <c r="G10" s="5" t="s">
        <v>6</v>
      </c>
      <c r="H10" s="5" t="s">
        <v>4</v>
      </c>
      <c r="I10" s="5" t="s">
        <v>7</v>
      </c>
      <c r="J10" s="5" t="s">
        <v>8</v>
      </c>
      <c r="K10" s="5" t="s">
        <v>9</v>
      </c>
      <c r="L10" s="5" t="s">
        <v>507</v>
      </c>
      <c r="M10" s="91" t="s">
        <v>508</v>
      </c>
    </row>
    <row r="11" spans="1:13" x14ac:dyDescent="0.25">
      <c r="A11" s="22" t="s">
        <v>307</v>
      </c>
      <c r="B11" s="4"/>
      <c r="C11" s="5">
        <v>2011</v>
      </c>
      <c r="D11" s="5">
        <v>2012</v>
      </c>
      <c r="E11" s="6">
        <v>2013</v>
      </c>
      <c r="F11" s="120"/>
      <c r="G11" s="5"/>
      <c r="H11" s="6">
        <v>2014</v>
      </c>
      <c r="I11" s="6">
        <v>2014</v>
      </c>
      <c r="J11" s="6">
        <v>2014</v>
      </c>
      <c r="K11" s="6">
        <v>2014</v>
      </c>
      <c r="L11" s="6">
        <v>2014</v>
      </c>
      <c r="M11" s="91" t="s">
        <v>509</v>
      </c>
    </row>
    <row r="12" spans="1:13" x14ac:dyDescent="0.25">
      <c r="A12" s="4" t="s">
        <v>308</v>
      </c>
      <c r="B12" s="4"/>
      <c r="C12" s="5" t="s">
        <v>11</v>
      </c>
      <c r="D12" s="5" t="s">
        <v>11</v>
      </c>
      <c r="E12" s="6" t="s">
        <v>11</v>
      </c>
      <c r="F12" s="5" t="s">
        <v>11</v>
      </c>
      <c r="G12" s="5"/>
      <c r="H12" s="6" t="s">
        <v>11</v>
      </c>
      <c r="I12" s="6" t="s">
        <v>11</v>
      </c>
      <c r="J12" s="6" t="s">
        <v>11</v>
      </c>
      <c r="K12" s="6" t="s">
        <v>11</v>
      </c>
      <c r="L12" s="93" t="s">
        <v>11</v>
      </c>
      <c r="M12" s="3"/>
    </row>
    <row r="13" spans="1:13" x14ac:dyDescent="0.25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</row>
    <row r="14" spans="1:13" x14ac:dyDescent="0.25">
      <c r="A14" s="4"/>
      <c r="B14" s="4" t="s">
        <v>102</v>
      </c>
      <c r="C14" s="8">
        <f t="shared" ref="C14:F15" si="0">C15</f>
        <v>0</v>
      </c>
      <c r="D14" s="9">
        <f t="shared" si="0"/>
        <v>0</v>
      </c>
      <c r="E14" s="8">
        <f t="shared" si="0"/>
        <v>20</v>
      </c>
      <c r="F14" s="9">
        <f t="shared" si="0"/>
        <v>0</v>
      </c>
      <c r="G14" s="10"/>
      <c r="H14" s="8">
        <f t="shared" ref="H14:L15" si="1">H15</f>
        <v>20</v>
      </c>
      <c r="I14" s="8">
        <f t="shared" si="1"/>
        <v>20</v>
      </c>
      <c r="J14" s="8">
        <f t="shared" si="1"/>
        <v>20</v>
      </c>
      <c r="K14" s="8">
        <f t="shared" si="1"/>
        <v>20</v>
      </c>
      <c r="L14" s="9">
        <f t="shared" si="1"/>
        <v>0</v>
      </c>
      <c r="M14" s="114">
        <f>L14/K14*100</f>
        <v>0</v>
      </c>
    </row>
    <row r="15" spans="1:13" x14ac:dyDescent="0.25">
      <c r="A15" s="4"/>
      <c r="B15" s="4" t="s">
        <v>115</v>
      </c>
      <c r="C15" s="8">
        <f t="shared" si="0"/>
        <v>0</v>
      </c>
      <c r="D15" s="9">
        <f t="shared" si="0"/>
        <v>0</v>
      </c>
      <c r="E15" s="8">
        <f t="shared" si="0"/>
        <v>20</v>
      </c>
      <c r="F15" s="9">
        <f t="shared" si="0"/>
        <v>0</v>
      </c>
      <c r="G15" s="10"/>
      <c r="H15" s="8">
        <f t="shared" si="1"/>
        <v>20</v>
      </c>
      <c r="I15" s="8">
        <f t="shared" si="1"/>
        <v>20</v>
      </c>
      <c r="J15" s="8">
        <f t="shared" si="1"/>
        <v>20</v>
      </c>
      <c r="K15" s="8">
        <f t="shared" si="1"/>
        <v>20</v>
      </c>
      <c r="L15" s="9">
        <f t="shared" si="1"/>
        <v>0</v>
      </c>
      <c r="M15" s="114">
        <f t="shared" ref="M15:M17" si="2">L15/K15*100</f>
        <v>0</v>
      </c>
    </row>
    <row r="16" spans="1:13" x14ac:dyDescent="0.25">
      <c r="A16" s="4"/>
      <c r="B16" s="4" t="s">
        <v>118</v>
      </c>
      <c r="C16" s="8">
        <f>SUM(C17:C17)</f>
        <v>0</v>
      </c>
      <c r="D16" s="9">
        <f>SUM(D17:D17)</f>
        <v>0</v>
      </c>
      <c r="E16" s="8">
        <f>SUM(E17:E17)</f>
        <v>20</v>
      </c>
      <c r="F16" s="9">
        <f>SUM(F17:F17)</f>
        <v>0</v>
      </c>
      <c r="G16" s="10"/>
      <c r="H16" s="8">
        <f>SUM(H17:H17)</f>
        <v>20</v>
      </c>
      <c r="I16" s="8">
        <f>SUM(I17:I17)</f>
        <v>20</v>
      </c>
      <c r="J16" s="8">
        <f>SUM(J17:J17)</f>
        <v>20</v>
      </c>
      <c r="K16" s="8">
        <f>SUM(K17:K17)</f>
        <v>20</v>
      </c>
      <c r="L16" s="9">
        <f>SUM(L17:L17)</f>
        <v>0</v>
      </c>
      <c r="M16" s="114">
        <f t="shared" si="2"/>
        <v>0</v>
      </c>
    </row>
    <row r="17" spans="1:13" x14ac:dyDescent="0.25">
      <c r="A17" s="4"/>
      <c r="B17" s="4" t="s">
        <v>309</v>
      </c>
      <c r="C17" s="8">
        <v>0</v>
      </c>
      <c r="D17" s="9">
        <v>0</v>
      </c>
      <c r="E17" s="8">
        <v>20</v>
      </c>
      <c r="F17" s="9">
        <v>0</v>
      </c>
      <c r="G17" s="10"/>
      <c r="H17" s="8">
        <v>20</v>
      </c>
      <c r="I17" s="8">
        <v>20</v>
      </c>
      <c r="J17" s="8">
        <v>20</v>
      </c>
      <c r="K17" s="8">
        <v>20</v>
      </c>
      <c r="L17" s="9">
        <v>0</v>
      </c>
      <c r="M17" s="114">
        <f t="shared" si="2"/>
        <v>0</v>
      </c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4"/>
      <c r="B40" s="4" t="s">
        <v>303</v>
      </c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</row>
    <row r="41" spans="1:13" x14ac:dyDescent="0.25">
      <c r="A41" s="4"/>
      <c r="B41" s="4" t="s">
        <v>310</v>
      </c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</row>
    <row r="42" spans="1:13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</row>
    <row r="43" spans="1:13" x14ac:dyDescent="0.25">
      <c r="A43" s="4" t="s">
        <v>306</v>
      </c>
      <c r="B43" s="4"/>
      <c r="C43" s="5" t="s">
        <v>3</v>
      </c>
      <c r="D43" s="5" t="s">
        <v>3</v>
      </c>
      <c r="E43" s="5" t="s">
        <v>4</v>
      </c>
      <c r="F43" s="118" t="s">
        <v>5</v>
      </c>
      <c r="G43" s="5" t="s">
        <v>6</v>
      </c>
      <c r="H43" s="5" t="s">
        <v>4</v>
      </c>
      <c r="I43" s="5" t="s">
        <v>7</v>
      </c>
      <c r="J43" s="5" t="s">
        <v>8</v>
      </c>
      <c r="K43" s="5" t="s">
        <v>9</v>
      </c>
      <c r="L43" s="5" t="s">
        <v>507</v>
      </c>
      <c r="M43" s="91" t="s">
        <v>508</v>
      </c>
    </row>
    <row r="44" spans="1:13" x14ac:dyDescent="0.25">
      <c r="A44" s="22" t="s">
        <v>307</v>
      </c>
      <c r="B44" s="4"/>
      <c r="C44" s="5">
        <v>2011</v>
      </c>
      <c r="D44" s="5">
        <v>2012</v>
      </c>
      <c r="E44" s="6">
        <v>2013</v>
      </c>
      <c r="F44" s="120"/>
      <c r="G44" s="5"/>
      <c r="H44" s="6">
        <v>2014</v>
      </c>
      <c r="I44" s="6">
        <v>2014</v>
      </c>
      <c r="J44" s="6">
        <v>2014</v>
      </c>
      <c r="K44" s="6">
        <v>2014</v>
      </c>
      <c r="L44" s="6">
        <v>2014</v>
      </c>
      <c r="M44" s="91" t="s">
        <v>509</v>
      </c>
    </row>
    <row r="45" spans="1:13" x14ac:dyDescent="0.25">
      <c r="A45" s="4" t="s">
        <v>308</v>
      </c>
      <c r="B45" s="4"/>
      <c r="C45" s="5" t="s">
        <v>11</v>
      </c>
      <c r="D45" s="5" t="s">
        <v>11</v>
      </c>
      <c r="E45" s="6" t="s">
        <v>11</v>
      </c>
      <c r="F45" s="5" t="s">
        <v>11</v>
      </c>
      <c r="G45" s="5"/>
      <c r="H45" s="6" t="s">
        <v>11</v>
      </c>
      <c r="I45" s="6" t="s">
        <v>11</v>
      </c>
      <c r="J45" s="6" t="s">
        <v>11</v>
      </c>
      <c r="K45" s="6" t="s">
        <v>11</v>
      </c>
      <c r="L45" s="93" t="s">
        <v>11</v>
      </c>
      <c r="M45" s="3"/>
    </row>
    <row r="46" spans="1:13" x14ac:dyDescent="0.25">
      <c r="A46" s="4"/>
      <c r="B46" s="4"/>
      <c r="C46" s="4"/>
      <c r="D46" s="4"/>
      <c r="E46" s="4"/>
      <c r="F46" s="4"/>
      <c r="G46" s="4"/>
      <c r="H46" s="3"/>
      <c r="I46" s="3"/>
      <c r="J46" s="3"/>
      <c r="K46" s="3"/>
      <c r="L46" s="3"/>
      <c r="M46" s="3"/>
    </row>
    <row r="47" spans="1:13" x14ac:dyDescent="0.25">
      <c r="A47" s="4"/>
      <c r="B47" s="4" t="s">
        <v>102</v>
      </c>
      <c r="C47" s="8">
        <f>C48</f>
        <v>28824</v>
      </c>
      <c r="D47" s="9">
        <f>D48</f>
        <v>3070.55</v>
      </c>
      <c r="E47" s="8">
        <f t="shared" ref="E47" si="3">E48</f>
        <v>6080</v>
      </c>
      <c r="F47" s="9">
        <f>F48</f>
        <v>3846.63</v>
      </c>
      <c r="G47" s="10"/>
      <c r="H47" s="8">
        <f t="shared" ref="H47:L47" si="4">H48</f>
        <v>1080</v>
      </c>
      <c r="I47" s="8">
        <f t="shared" si="4"/>
        <v>80</v>
      </c>
      <c r="J47" s="8">
        <f t="shared" si="4"/>
        <v>80</v>
      </c>
      <c r="K47" s="8">
        <f t="shared" si="4"/>
        <v>80</v>
      </c>
      <c r="L47" s="9">
        <f t="shared" si="4"/>
        <v>70.55</v>
      </c>
      <c r="M47" s="114">
        <f>L47/K47*100</f>
        <v>88.1875</v>
      </c>
    </row>
    <row r="48" spans="1:13" x14ac:dyDescent="0.25">
      <c r="A48" s="4"/>
      <c r="B48" s="4" t="s">
        <v>115</v>
      </c>
      <c r="C48" s="8">
        <f>C49+C51+C53</f>
        <v>28824</v>
      </c>
      <c r="D48" s="9">
        <f>D49+D51+D53</f>
        <v>3070.55</v>
      </c>
      <c r="E48" s="8">
        <f t="shared" ref="E48" si="5">E49+E51+E53</f>
        <v>6080</v>
      </c>
      <c r="F48" s="9">
        <f>F49+F51+F53</f>
        <v>3846.63</v>
      </c>
      <c r="G48" s="10"/>
      <c r="H48" s="8">
        <f t="shared" ref="H48:K48" si="6">H49+H51+H53</f>
        <v>1080</v>
      </c>
      <c r="I48" s="8">
        <f t="shared" si="6"/>
        <v>80</v>
      </c>
      <c r="J48" s="8">
        <f t="shared" si="6"/>
        <v>80</v>
      </c>
      <c r="K48" s="8">
        <f t="shared" si="6"/>
        <v>80</v>
      </c>
      <c r="L48" s="9">
        <f t="shared" ref="L48" si="7">L49+L51+L53</f>
        <v>70.55</v>
      </c>
      <c r="M48" s="114">
        <f t="shared" ref="M48:M52" si="8">L48/K48*100</f>
        <v>88.1875</v>
      </c>
    </row>
    <row r="49" spans="1:13" x14ac:dyDescent="0.25">
      <c r="A49" s="4"/>
      <c r="B49" s="4" t="s">
        <v>144</v>
      </c>
      <c r="C49" s="8">
        <f>C50</f>
        <v>28747</v>
      </c>
      <c r="D49" s="9">
        <f>D50</f>
        <v>3000</v>
      </c>
      <c r="E49" s="8">
        <f t="shared" ref="E49" si="9">E50</f>
        <v>5000</v>
      </c>
      <c r="F49" s="9">
        <f>F50</f>
        <v>3776.08</v>
      </c>
      <c r="G49" s="10"/>
      <c r="H49" s="8">
        <f t="shared" ref="H49:L49" si="10">H50</f>
        <v>0</v>
      </c>
      <c r="I49" s="8">
        <f t="shared" si="10"/>
        <v>0</v>
      </c>
      <c r="J49" s="8">
        <f t="shared" si="10"/>
        <v>0</v>
      </c>
      <c r="K49" s="8">
        <f t="shared" si="10"/>
        <v>0</v>
      </c>
      <c r="L49" s="9">
        <f t="shared" si="10"/>
        <v>0</v>
      </c>
      <c r="M49" s="114" t="s">
        <v>519</v>
      </c>
    </row>
    <row r="50" spans="1:13" x14ac:dyDescent="0.25">
      <c r="A50" s="4"/>
      <c r="B50" s="4" t="s">
        <v>228</v>
      </c>
      <c r="C50" s="8">
        <v>28747</v>
      </c>
      <c r="D50" s="9">
        <v>3000</v>
      </c>
      <c r="E50" s="8">
        <v>5000</v>
      </c>
      <c r="F50" s="9">
        <v>3776.08</v>
      </c>
      <c r="G50" s="10"/>
      <c r="H50" s="8">
        <v>0</v>
      </c>
      <c r="I50" s="8">
        <v>0</v>
      </c>
      <c r="J50" s="8">
        <v>0</v>
      </c>
      <c r="K50" s="8">
        <v>0</v>
      </c>
      <c r="L50" s="9">
        <v>0</v>
      </c>
      <c r="M50" s="114" t="s">
        <v>519</v>
      </c>
    </row>
    <row r="51" spans="1:13" x14ac:dyDescent="0.25">
      <c r="A51" s="3"/>
      <c r="B51" s="36" t="s">
        <v>212</v>
      </c>
      <c r="C51" s="7">
        <f>C52</f>
        <v>77</v>
      </c>
      <c r="D51" s="9">
        <f>D52</f>
        <v>70.55</v>
      </c>
      <c r="E51" s="7">
        <f t="shared" ref="E51" si="11">E52</f>
        <v>80</v>
      </c>
      <c r="F51" s="9">
        <f>F52</f>
        <v>70.55</v>
      </c>
      <c r="G51" s="10"/>
      <c r="H51" s="7">
        <f t="shared" ref="H51:L51" si="12">H52</f>
        <v>80</v>
      </c>
      <c r="I51" s="7">
        <f t="shared" si="12"/>
        <v>80</v>
      </c>
      <c r="J51" s="7">
        <f t="shared" si="12"/>
        <v>80</v>
      </c>
      <c r="K51" s="7">
        <f t="shared" si="12"/>
        <v>80</v>
      </c>
      <c r="L51" s="9">
        <f t="shared" si="12"/>
        <v>70.55</v>
      </c>
      <c r="M51" s="114">
        <f t="shared" si="8"/>
        <v>88.1875</v>
      </c>
    </row>
    <row r="52" spans="1:13" x14ac:dyDescent="0.25">
      <c r="A52" s="3"/>
      <c r="B52" s="36" t="s">
        <v>311</v>
      </c>
      <c r="C52" s="7">
        <v>77</v>
      </c>
      <c r="D52" s="9">
        <v>70.55</v>
      </c>
      <c r="E52" s="7">
        <v>80</v>
      </c>
      <c r="F52" s="9">
        <v>70.55</v>
      </c>
      <c r="G52" s="10"/>
      <c r="H52" s="7">
        <v>80</v>
      </c>
      <c r="I52" s="7">
        <v>80</v>
      </c>
      <c r="J52" s="7">
        <v>80</v>
      </c>
      <c r="K52" s="7">
        <v>80</v>
      </c>
      <c r="L52" s="9">
        <v>70.55</v>
      </c>
      <c r="M52" s="114">
        <f t="shared" si="8"/>
        <v>88.1875</v>
      </c>
    </row>
    <row r="53" spans="1:13" x14ac:dyDescent="0.25">
      <c r="A53" s="3"/>
      <c r="B53" s="28" t="s">
        <v>312</v>
      </c>
      <c r="C53" s="29">
        <f>C54</f>
        <v>0</v>
      </c>
      <c r="D53" s="30">
        <f>D54</f>
        <v>0</v>
      </c>
      <c r="E53" s="29">
        <f t="shared" ref="E53" si="13">E54</f>
        <v>1000</v>
      </c>
      <c r="F53" s="30">
        <f>F54</f>
        <v>0</v>
      </c>
      <c r="G53" s="28"/>
      <c r="H53" s="29">
        <f t="shared" ref="H53:L53" si="14">H54</f>
        <v>1000</v>
      </c>
      <c r="I53" s="29">
        <f t="shared" si="14"/>
        <v>0</v>
      </c>
      <c r="J53" s="29">
        <f t="shared" si="14"/>
        <v>0</v>
      </c>
      <c r="K53" s="29">
        <f t="shared" si="14"/>
        <v>0</v>
      </c>
      <c r="L53" s="30">
        <f t="shared" si="14"/>
        <v>0</v>
      </c>
      <c r="M53" s="114" t="s">
        <v>519</v>
      </c>
    </row>
    <row r="54" spans="1:13" x14ac:dyDescent="0.25">
      <c r="A54" s="3"/>
      <c r="B54" s="28" t="s">
        <v>313</v>
      </c>
      <c r="C54" s="29">
        <v>0</v>
      </c>
      <c r="D54" s="30">
        <v>0</v>
      </c>
      <c r="E54" s="29">
        <v>1000</v>
      </c>
      <c r="F54" s="30">
        <v>0</v>
      </c>
      <c r="G54" s="28"/>
      <c r="H54" s="29">
        <v>1000</v>
      </c>
      <c r="I54" s="29">
        <v>0</v>
      </c>
      <c r="J54" s="29">
        <v>0</v>
      </c>
      <c r="K54" s="29">
        <v>0</v>
      </c>
      <c r="L54" s="49">
        <v>0</v>
      </c>
      <c r="M54" s="114" t="s">
        <v>519</v>
      </c>
    </row>
    <row r="55" spans="1:13" x14ac:dyDescent="0.25">
      <c r="A55" s="3"/>
      <c r="B55" s="3"/>
      <c r="C55" s="3"/>
      <c r="D55" s="32"/>
      <c r="E55" s="3"/>
      <c r="F55" s="32"/>
      <c r="G55" s="3"/>
      <c r="H55" s="3"/>
      <c r="I55" s="3"/>
      <c r="J55" s="3"/>
      <c r="K55" s="3"/>
      <c r="L55" s="3"/>
      <c r="M55" s="115"/>
    </row>
    <row r="56" spans="1:13" x14ac:dyDescent="0.25">
      <c r="A56" s="4"/>
      <c r="B56" s="4" t="s">
        <v>314</v>
      </c>
      <c r="C56" s="8">
        <f>C57</f>
        <v>0</v>
      </c>
      <c r="D56" s="9">
        <f>D57</f>
        <v>0</v>
      </c>
      <c r="E56" s="8">
        <f t="shared" ref="E56" si="15">E57</f>
        <v>0</v>
      </c>
      <c r="F56" s="9">
        <f>F57</f>
        <v>0</v>
      </c>
      <c r="G56" s="10"/>
      <c r="H56" s="8">
        <f t="shared" ref="H56:L56" si="16">H57</f>
        <v>5000</v>
      </c>
      <c r="I56" s="8">
        <f t="shared" si="16"/>
        <v>5000</v>
      </c>
      <c r="J56" s="8">
        <f t="shared" si="16"/>
        <v>12000</v>
      </c>
      <c r="K56" s="8">
        <f t="shared" si="16"/>
        <v>10700</v>
      </c>
      <c r="L56" s="9">
        <f t="shared" si="16"/>
        <v>9480</v>
      </c>
      <c r="M56" s="114">
        <f>L56/K56*100</f>
        <v>88.598130841121488</v>
      </c>
    </row>
    <row r="57" spans="1:13" x14ac:dyDescent="0.25">
      <c r="A57" s="4"/>
      <c r="B57" s="4" t="s">
        <v>315</v>
      </c>
      <c r="C57" s="8">
        <f>SUM(C58:C59)</f>
        <v>0</v>
      </c>
      <c r="D57" s="9">
        <f>SUM(D58:D59)</f>
        <v>0</v>
      </c>
      <c r="E57" s="8">
        <f>SUM(E58:E59)</f>
        <v>0</v>
      </c>
      <c r="F57" s="9">
        <f>SUM(F58:F59)</f>
        <v>0</v>
      </c>
      <c r="G57" s="10"/>
      <c r="H57" s="8">
        <f>SUM(H58:H59)</f>
        <v>5000</v>
      </c>
      <c r="I57" s="8">
        <f>SUM(I58:I59)</f>
        <v>5000</v>
      </c>
      <c r="J57" s="8">
        <f>SUM(J58:J59)</f>
        <v>12000</v>
      </c>
      <c r="K57" s="8">
        <f>SUM(K58:K59)</f>
        <v>10700</v>
      </c>
      <c r="L57" s="9">
        <f>SUM(L58:L59)</f>
        <v>9480</v>
      </c>
      <c r="M57" s="114">
        <f t="shared" ref="M57:M60" si="17">L57/K57*100</f>
        <v>88.598130841121488</v>
      </c>
    </row>
    <row r="58" spans="1:13" x14ac:dyDescent="0.25">
      <c r="A58" s="4"/>
      <c r="B58" s="4" t="s">
        <v>316</v>
      </c>
      <c r="C58" s="8">
        <v>0</v>
      </c>
      <c r="D58" s="9">
        <v>0</v>
      </c>
      <c r="E58" s="8">
        <v>0</v>
      </c>
      <c r="F58" s="9">
        <v>0</v>
      </c>
      <c r="G58" s="10"/>
      <c r="H58" s="8">
        <v>0</v>
      </c>
      <c r="I58" s="8">
        <v>0</v>
      </c>
      <c r="J58" s="11">
        <v>1100</v>
      </c>
      <c r="K58" s="11">
        <v>1100</v>
      </c>
      <c r="L58" s="31">
        <v>1080</v>
      </c>
      <c r="M58" s="114">
        <f t="shared" si="17"/>
        <v>98.181818181818187</v>
      </c>
    </row>
    <row r="59" spans="1:13" x14ac:dyDescent="0.25">
      <c r="A59" s="3"/>
      <c r="B59" s="4" t="s">
        <v>317</v>
      </c>
      <c r="C59" s="8">
        <f>C60</f>
        <v>0</v>
      </c>
      <c r="D59" s="9">
        <f>D60</f>
        <v>0</v>
      </c>
      <c r="E59" s="8">
        <f t="shared" ref="E59" si="18">E60</f>
        <v>0</v>
      </c>
      <c r="F59" s="9">
        <f>F60</f>
        <v>0</v>
      </c>
      <c r="G59" s="10"/>
      <c r="H59" s="8">
        <f t="shared" ref="H59:L59" si="19">H60</f>
        <v>5000</v>
      </c>
      <c r="I59" s="8">
        <f t="shared" si="19"/>
        <v>5000</v>
      </c>
      <c r="J59" s="8">
        <f t="shared" si="19"/>
        <v>10900</v>
      </c>
      <c r="K59" s="11">
        <f t="shared" si="19"/>
        <v>9600</v>
      </c>
      <c r="L59" s="31">
        <f t="shared" si="19"/>
        <v>8400</v>
      </c>
      <c r="M59" s="114">
        <f t="shared" si="17"/>
        <v>87.5</v>
      </c>
    </row>
    <row r="60" spans="1:13" x14ac:dyDescent="0.25">
      <c r="A60" s="3"/>
      <c r="B60" s="4" t="s">
        <v>318</v>
      </c>
      <c r="C60" s="8">
        <v>0</v>
      </c>
      <c r="D60" s="9">
        <v>0</v>
      </c>
      <c r="E60" s="11">
        <v>0</v>
      </c>
      <c r="F60" s="9">
        <v>0</v>
      </c>
      <c r="G60" s="10"/>
      <c r="H60" s="11">
        <v>5000</v>
      </c>
      <c r="I60" s="11">
        <v>5000</v>
      </c>
      <c r="J60" s="11">
        <v>10900</v>
      </c>
      <c r="K60" s="11">
        <v>9600</v>
      </c>
      <c r="L60" s="31">
        <v>8400</v>
      </c>
      <c r="M60" s="114">
        <f t="shared" si="17"/>
        <v>87.5</v>
      </c>
    </row>
    <row r="61" spans="1:13" x14ac:dyDescent="0.25">
      <c r="A61" s="3"/>
      <c r="B61" s="3"/>
      <c r="C61" s="3"/>
      <c r="D61" s="3"/>
      <c r="E61" s="116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116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4"/>
      <c r="B79" s="4" t="s">
        <v>303</v>
      </c>
      <c r="C79" s="4"/>
      <c r="D79" s="4"/>
      <c r="E79" s="4"/>
      <c r="F79" s="4"/>
      <c r="G79" s="4"/>
      <c r="H79" s="3"/>
      <c r="I79" s="3"/>
      <c r="J79" s="3"/>
      <c r="K79" s="3"/>
      <c r="L79" s="3"/>
      <c r="M79" s="3"/>
    </row>
    <row r="80" spans="1:13" x14ac:dyDescent="0.25">
      <c r="A80" s="4"/>
      <c r="B80" s="4" t="s">
        <v>319</v>
      </c>
      <c r="C80" s="4"/>
      <c r="D80" s="4"/>
      <c r="E80" s="4"/>
      <c r="F80" s="4"/>
      <c r="G80" s="4"/>
      <c r="H80" s="3"/>
      <c r="I80" s="3"/>
      <c r="J80" s="3"/>
      <c r="K80" s="3"/>
      <c r="L80" s="3"/>
      <c r="M80" s="3"/>
    </row>
    <row r="81" spans="1:13" x14ac:dyDescent="0.25">
      <c r="A81" s="4"/>
      <c r="B81" s="4" t="s">
        <v>320</v>
      </c>
      <c r="C81" s="4"/>
      <c r="D81" s="4"/>
      <c r="E81" s="4"/>
      <c r="F81" s="4"/>
      <c r="G81" s="4"/>
      <c r="H81" s="3"/>
      <c r="I81" s="3"/>
      <c r="J81" s="3"/>
      <c r="K81" s="3"/>
      <c r="L81" s="3"/>
      <c r="M81" s="3"/>
    </row>
    <row r="82" spans="1:13" x14ac:dyDescent="0.25">
      <c r="A82" s="4" t="s">
        <v>306</v>
      </c>
      <c r="B82" s="4"/>
      <c r="C82" s="5" t="s">
        <v>3</v>
      </c>
      <c r="D82" s="5" t="s">
        <v>3</v>
      </c>
      <c r="E82" s="5" t="s">
        <v>4</v>
      </c>
      <c r="F82" s="118" t="s">
        <v>5</v>
      </c>
      <c r="G82" s="5" t="s">
        <v>6</v>
      </c>
      <c r="H82" s="5" t="s">
        <v>4</v>
      </c>
      <c r="I82" s="5" t="s">
        <v>7</v>
      </c>
      <c r="J82" s="5" t="s">
        <v>8</v>
      </c>
      <c r="K82" s="5" t="s">
        <v>9</v>
      </c>
      <c r="L82" s="5" t="s">
        <v>507</v>
      </c>
      <c r="M82" s="91" t="s">
        <v>508</v>
      </c>
    </row>
    <row r="83" spans="1:13" x14ac:dyDescent="0.25">
      <c r="A83" s="22" t="s">
        <v>307</v>
      </c>
      <c r="B83" s="4"/>
      <c r="C83" s="5">
        <v>2011</v>
      </c>
      <c r="D83" s="5">
        <v>2012</v>
      </c>
      <c r="E83" s="6">
        <v>2013</v>
      </c>
      <c r="F83" s="120"/>
      <c r="G83" s="5"/>
      <c r="H83" s="6">
        <v>2014</v>
      </c>
      <c r="I83" s="6">
        <v>2014</v>
      </c>
      <c r="J83" s="6">
        <v>2014</v>
      </c>
      <c r="K83" s="6">
        <v>2014</v>
      </c>
      <c r="L83" s="6">
        <v>2014</v>
      </c>
      <c r="M83" s="91" t="s">
        <v>509</v>
      </c>
    </row>
    <row r="84" spans="1:13" x14ac:dyDescent="0.25">
      <c r="A84" s="4" t="s">
        <v>308</v>
      </c>
      <c r="B84" s="4"/>
      <c r="C84" s="5" t="s">
        <v>11</v>
      </c>
      <c r="D84" s="5" t="s">
        <v>11</v>
      </c>
      <c r="E84" s="6" t="s">
        <v>11</v>
      </c>
      <c r="F84" s="5" t="s">
        <v>11</v>
      </c>
      <c r="G84" s="5"/>
      <c r="H84" s="6" t="s">
        <v>11</v>
      </c>
      <c r="I84" s="6" t="s">
        <v>11</v>
      </c>
      <c r="J84" s="6" t="s">
        <v>11</v>
      </c>
      <c r="K84" s="6" t="s">
        <v>11</v>
      </c>
      <c r="L84" s="93" t="s">
        <v>11</v>
      </c>
      <c r="M84" s="3"/>
    </row>
    <row r="85" spans="1:13" x14ac:dyDescent="0.25">
      <c r="A85" s="4"/>
      <c r="B85" s="4"/>
      <c r="C85" s="4"/>
      <c r="D85" s="4"/>
      <c r="E85" s="4"/>
      <c r="F85" s="4"/>
      <c r="G85" s="4"/>
      <c r="H85" s="3"/>
      <c r="I85" s="3"/>
      <c r="J85" s="3"/>
      <c r="K85" s="3"/>
      <c r="L85" s="3"/>
      <c r="M85" s="3"/>
    </row>
    <row r="86" spans="1:13" x14ac:dyDescent="0.25">
      <c r="A86" s="4"/>
      <c r="B86" s="4" t="s">
        <v>102</v>
      </c>
      <c r="C86" s="8">
        <f t="shared" ref="C86:F88" si="20">C87</f>
        <v>0</v>
      </c>
      <c r="D86" s="9">
        <f t="shared" si="20"/>
        <v>0</v>
      </c>
      <c r="E86" s="8">
        <f t="shared" si="20"/>
        <v>3000</v>
      </c>
      <c r="F86" s="9">
        <f t="shared" si="20"/>
        <v>7139.71</v>
      </c>
      <c r="G86" s="10"/>
      <c r="H86" s="8">
        <f t="shared" ref="H86:L88" si="21">H87</f>
        <v>9000</v>
      </c>
      <c r="I86" s="8">
        <f t="shared" si="21"/>
        <v>19000</v>
      </c>
      <c r="J86" s="8">
        <f t="shared" si="21"/>
        <v>19000</v>
      </c>
      <c r="K86" s="8">
        <f t="shared" si="21"/>
        <v>23000</v>
      </c>
      <c r="L86" s="9">
        <f t="shared" si="21"/>
        <v>23014.82</v>
      </c>
      <c r="M86" s="114">
        <f>L86/K86*100</f>
        <v>100.06443478260869</v>
      </c>
    </row>
    <row r="87" spans="1:13" x14ac:dyDescent="0.25">
      <c r="A87" s="4"/>
      <c r="B87" s="4" t="s">
        <v>115</v>
      </c>
      <c r="C87" s="8">
        <f t="shared" si="20"/>
        <v>0</v>
      </c>
      <c r="D87" s="9">
        <f t="shared" si="20"/>
        <v>0</v>
      </c>
      <c r="E87" s="8">
        <f t="shared" si="20"/>
        <v>3000</v>
      </c>
      <c r="F87" s="9">
        <f t="shared" si="20"/>
        <v>7139.71</v>
      </c>
      <c r="G87" s="10"/>
      <c r="H87" s="8">
        <f t="shared" si="21"/>
        <v>9000</v>
      </c>
      <c r="I87" s="8">
        <f t="shared" si="21"/>
        <v>19000</v>
      </c>
      <c r="J87" s="8">
        <f t="shared" si="21"/>
        <v>19000</v>
      </c>
      <c r="K87" s="8">
        <f t="shared" si="21"/>
        <v>23000</v>
      </c>
      <c r="L87" s="9">
        <f t="shared" si="21"/>
        <v>23014.82</v>
      </c>
      <c r="M87" s="114">
        <f t="shared" ref="M87:M89" si="22">L87/K87*100</f>
        <v>100.06443478260869</v>
      </c>
    </row>
    <row r="88" spans="1:13" x14ac:dyDescent="0.25">
      <c r="A88" s="4"/>
      <c r="B88" s="4" t="s">
        <v>144</v>
      </c>
      <c r="C88" s="8">
        <f t="shared" si="20"/>
        <v>0</v>
      </c>
      <c r="D88" s="9">
        <f t="shared" si="20"/>
        <v>0</v>
      </c>
      <c r="E88" s="8">
        <f t="shared" si="20"/>
        <v>3000</v>
      </c>
      <c r="F88" s="9">
        <f t="shared" si="20"/>
        <v>7139.71</v>
      </c>
      <c r="G88" s="10"/>
      <c r="H88" s="8">
        <f t="shared" si="21"/>
        <v>9000</v>
      </c>
      <c r="I88" s="8">
        <f t="shared" si="21"/>
        <v>19000</v>
      </c>
      <c r="J88" s="8">
        <f t="shared" si="21"/>
        <v>19000</v>
      </c>
      <c r="K88" s="8">
        <f t="shared" si="21"/>
        <v>23000</v>
      </c>
      <c r="L88" s="9">
        <f t="shared" si="21"/>
        <v>23014.82</v>
      </c>
      <c r="M88" s="114">
        <f t="shared" si="22"/>
        <v>100.06443478260869</v>
      </c>
    </row>
    <row r="89" spans="1:13" x14ac:dyDescent="0.25">
      <c r="A89" s="4"/>
      <c r="B89" s="4" t="s">
        <v>228</v>
      </c>
      <c r="C89" s="8">
        <v>0</v>
      </c>
      <c r="D89" s="9">
        <v>0</v>
      </c>
      <c r="E89" s="8">
        <v>3000</v>
      </c>
      <c r="F89" s="9">
        <v>7139.71</v>
      </c>
      <c r="G89" s="10"/>
      <c r="H89" s="8">
        <v>9000</v>
      </c>
      <c r="I89" s="8">
        <v>19000</v>
      </c>
      <c r="J89" s="8">
        <v>19000</v>
      </c>
      <c r="K89" s="11">
        <v>23000</v>
      </c>
      <c r="L89" s="31">
        <v>23014.82</v>
      </c>
      <c r="M89" s="114">
        <f t="shared" si="22"/>
        <v>100.06443478260869</v>
      </c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4" t="s">
        <v>306</v>
      </c>
      <c r="B118" s="4" t="s">
        <v>303</v>
      </c>
      <c r="C118" s="5" t="s">
        <v>3</v>
      </c>
      <c r="D118" s="5" t="s">
        <v>3</v>
      </c>
      <c r="E118" s="5" t="s">
        <v>4</v>
      </c>
      <c r="F118" s="118" t="s">
        <v>5</v>
      </c>
      <c r="G118" s="5" t="s">
        <v>6</v>
      </c>
      <c r="H118" s="5" t="s">
        <v>4</v>
      </c>
      <c r="I118" s="5" t="s">
        <v>7</v>
      </c>
      <c r="J118" s="5" t="s">
        <v>8</v>
      </c>
      <c r="K118" s="5" t="s">
        <v>9</v>
      </c>
      <c r="L118" s="5" t="s">
        <v>507</v>
      </c>
      <c r="M118" s="91" t="s">
        <v>508</v>
      </c>
    </row>
    <row r="119" spans="1:13" x14ac:dyDescent="0.25">
      <c r="A119" s="4" t="s">
        <v>307</v>
      </c>
      <c r="B119" s="4" t="s">
        <v>321</v>
      </c>
      <c r="C119" s="5">
        <v>2011</v>
      </c>
      <c r="D119" s="5">
        <v>2012</v>
      </c>
      <c r="E119" s="6">
        <v>2013</v>
      </c>
      <c r="F119" s="120"/>
      <c r="G119" s="5"/>
      <c r="H119" s="6">
        <v>2014</v>
      </c>
      <c r="I119" s="6">
        <v>2014</v>
      </c>
      <c r="J119" s="6">
        <v>2014</v>
      </c>
      <c r="K119" s="6">
        <v>2014</v>
      </c>
      <c r="L119" s="6">
        <v>2014</v>
      </c>
      <c r="M119" s="91" t="s">
        <v>509</v>
      </c>
    </row>
    <row r="120" spans="1:13" x14ac:dyDescent="0.25">
      <c r="A120" s="4" t="s">
        <v>308</v>
      </c>
      <c r="B120" s="3"/>
      <c r="C120" s="5" t="s">
        <v>11</v>
      </c>
      <c r="D120" s="5" t="s">
        <v>11</v>
      </c>
      <c r="E120" s="6" t="s">
        <v>11</v>
      </c>
      <c r="F120" s="5" t="s">
        <v>11</v>
      </c>
      <c r="G120" s="5"/>
      <c r="H120" s="6" t="s">
        <v>11</v>
      </c>
      <c r="I120" s="6" t="s">
        <v>11</v>
      </c>
      <c r="J120" s="6" t="s">
        <v>11</v>
      </c>
      <c r="K120" s="6" t="s">
        <v>11</v>
      </c>
      <c r="L120" s="93" t="s">
        <v>11</v>
      </c>
      <c r="M120" s="3"/>
    </row>
    <row r="121" spans="1:13" x14ac:dyDescent="0.25">
      <c r="A121" s="4"/>
      <c r="B121" s="3"/>
      <c r="C121" s="6"/>
      <c r="D121" s="6"/>
      <c r="E121" s="6"/>
      <c r="F121" s="6"/>
      <c r="G121" s="5"/>
      <c r="H121" s="3"/>
      <c r="I121" s="3"/>
      <c r="J121" s="3"/>
      <c r="K121" s="3"/>
      <c r="L121" s="3"/>
      <c r="M121" s="3"/>
    </row>
    <row r="122" spans="1:13" x14ac:dyDescent="0.25">
      <c r="A122" s="4"/>
      <c r="B122" s="4" t="s">
        <v>102</v>
      </c>
      <c r="C122" s="8">
        <f>C123+C130</f>
        <v>2744</v>
      </c>
      <c r="D122" s="9">
        <f>D123+D130</f>
        <v>1703.69</v>
      </c>
      <c r="E122" s="8">
        <f t="shared" ref="E122" si="23">E123+E130</f>
        <v>1235</v>
      </c>
      <c r="F122" s="9">
        <f>F123+F130</f>
        <v>1151.5</v>
      </c>
      <c r="G122" s="10"/>
      <c r="H122" s="8">
        <f t="shared" ref="H122:K122" si="24">H123+H130</f>
        <v>1226</v>
      </c>
      <c r="I122" s="8">
        <f t="shared" si="24"/>
        <v>1226</v>
      </c>
      <c r="J122" s="8">
        <f t="shared" si="24"/>
        <v>1226</v>
      </c>
      <c r="K122" s="8">
        <f t="shared" si="24"/>
        <v>1238</v>
      </c>
      <c r="L122" s="9">
        <f t="shared" ref="L122" si="25">L123+L130</f>
        <v>1213.0400000000002</v>
      </c>
      <c r="M122" s="114">
        <f>L122/K122*100</f>
        <v>97.983844911147017</v>
      </c>
    </row>
    <row r="123" spans="1:13" x14ac:dyDescent="0.25">
      <c r="A123" s="4"/>
      <c r="B123" s="4" t="s">
        <v>105</v>
      </c>
      <c r="C123" s="8">
        <f>C124</f>
        <v>14</v>
      </c>
      <c r="D123" s="9">
        <f>D124</f>
        <v>11.41</v>
      </c>
      <c r="E123" s="8">
        <f t="shared" ref="E123" si="26">E124</f>
        <v>205</v>
      </c>
      <c r="F123" s="9">
        <f>F124</f>
        <v>182.64999999999998</v>
      </c>
      <c r="G123" s="10"/>
      <c r="H123" s="8">
        <f t="shared" ref="H123:L123" si="27">H124</f>
        <v>196</v>
      </c>
      <c r="I123" s="8">
        <f t="shared" si="27"/>
        <v>196</v>
      </c>
      <c r="J123" s="8">
        <f t="shared" si="27"/>
        <v>196</v>
      </c>
      <c r="K123" s="8">
        <f t="shared" si="27"/>
        <v>208</v>
      </c>
      <c r="L123" s="9">
        <f t="shared" si="27"/>
        <v>201.4</v>
      </c>
      <c r="M123" s="114">
        <f t="shared" ref="M123:M128" si="28">L123/K123*100</f>
        <v>96.82692307692308</v>
      </c>
    </row>
    <row r="124" spans="1:13" x14ac:dyDescent="0.25">
      <c r="A124" s="4"/>
      <c r="B124" s="4" t="s">
        <v>107</v>
      </c>
      <c r="C124" s="8">
        <f>SUM(C125:C128)</f>
        <v>14</v>
      </c>
      <c r="D124" s="9">
        <f>SUM(D125:D128)</f>
        <v>11.41</v>
      </c>
      <c r="E124" s="8">
        <f t="shared" ref="E124" si="29">SUM(E125:E128)</f>
        <v>205</v>
      </c>
      <c r="F124" s="9">
        <f>SUM(F125:F128)</f>
        <v>182.64999999999998</v>
      </c>
      <c r="G124" s="10"/>
      <c r="H124" s="8">
        <f t="shared" ref="H124:K124" si="30">SUM(H125:H128)</f>
        <v>196</v>
      </c>
      <c r="I124" s="8">
        <f t="shared" si="30"/>
        <v>196</v>
      </c>
      <c r="J124" s="8">
        <f t="shared" si="30"/>
        <v>196</v>
      </c>
      <c r="K124" s="8">
        <f t="shared" si="30"/>
        <v>208</v>
      </c>
      <c r="L124" s="9">
        <f t="shared" ref="L124" si="31">SUM(L125:L128)</f>
        <v>201.4</v>
      </c>
      <c r="M124" s="114">
        <f t="shared" si="28"/>
        <v>96.82692307692308</v>
      </c>
    </row>
    <row r="125" spans="1:13" x14ac:dyDescent="0.25">
      <c r="A125" s="4"/>
      <c r="B125" s="4" t="s">
        <v>109</v>
      </c>
      <c r="C125" s="8">
        <v>0</v>
      </c>
      <c r="D125" s="9">
        <v>0</v>
      </c>
      <c r="E125" s="8">
        <v>140</v>
      </c>
      <c r="F125" s="9">
        <v>125.15</v>
      </c>
      <c r="G125" s="10"/>
      <c r="H125" s="8">
        <v>140</v>
      </c>
      <c r="I125" s="8">
        <v>140</v>
      </c>
      <c r="J125" s="8">
        <v>140</v>
      </c>
      <c r="K125" s="8">
        <v>140</v>
      </c>
      <c r="L125" s="9">
        <v>138.26</v>
      </c>
      <c r="M125" s="114">
        <f t="shared" si="28"/>
        <v>98.757142857142853</v>
      </c>
    </row>
    <row r="126" spans="1:13" x14ac:dyDescent="0.25">
      <c r="A126" s="4"/>
      <c r="B126" s="4" t="s">
        <v>110</v>
      </c>
      <c r="C126" s="8">
        <v>14</v>
      </c>
      <c r="D126" s="9">
        <v>11.41</v>
      </c>
      <c r="E126" s="8">
        <v>8</v>
      </c>
      <c r="F126" s="9">
        <v>7.64</v>
      </c>
      <c r="G126" s="10"/>
      <c r="H126" s="8">
        <v>8</v>
      </c>
      <c r="I126" s="8">
        <v>8</v>
      </c>
      <c r="J126" s="8">
        <v>8</v>
      </c>
      <c r="K126" s="8">
        <v>8</v>
      </c>
      <c r="L126" s="9">
        <v>7.8</v>
      </c>
      <c r="M126" s="114">
        <f t="shared" si="28"/>
        <v>97.5</v>
      </c>
    </row>
    <row r="127" spans="1:13" x14ac:dyDescent="0.25">
      <c r="A127" s="4"/>
      <c r="B127" s="4" t="s">
        <v>111</v>
      </c>
      <c r="C127" s="8">
        <v>0</v>
      </c>
      <c r="D127" s="9">
        <v>0</v>
      </c>
      <c r="E127" s="11">
        <v>9</v>
      </c>
      <c r="F127" s="9">
        <v>7.5</v>
      </c>
      <c r="G127" s="10"/>
      <c r="H127" s="11">
        <v>0</v>
      </c>
      <c r="I127" s="11">
        <v>0</v>
      </c>
      <c r="J127" s="11">
        <v>0</v>
      </c>
      <c r="K127" s="11">
        <v>12</v>
      </c>
      <c r="L127" s="31">
        <v>8.52</v>
      </c>
      <c r="M127" s="114">
        <f t="shared" si="28"/>
        <v>71</v>
      </c>
    </row>
    <row r="128" spans="1:13" x14ac:dyDescent="0.25">
      <c r="A128" s="4"/>
      <c r="B128" s="4" t="s">
        <v>322</v>
      </c>
      <c r="C128" s="8">
        <v>0</v>
      </c>
      <c r="D128" s="9">
        <v>0</v>
      </c>
      <c r="E128" s="8">
        <v>48</v>
      </c>
      <c r="F128" s="9">
        <v>42.36</v>
      </c>
      <c r="G128" s="10"/>
      <c r="H128" s="8">
        <v>48</v>
      </c>
      <c r="I128" s="8">
        <v>48</v>
      </c>
      <c r="J128" s="8">
        <v>48</v>
      </c>
      <c r="K128" s="8">
        <v>48</v>
      </c>
      <c r="L128" s="9">
        <v>46.82</v>
      </c>
      <c r="M128" s="114">
        <f t="shared" si="28"/>
        <v>97.541666666666671</v>
      </c>
    </row>
    <row r="129" spans="1:13" x14ac:dyDescent="0.25">
      <c r="A129" s="4"/>
      <c r="B129" s="4"/>
      <c r="C129" s="8"/>
      <c r="D129" s="9"/>
      <c r="E129" s="8"/>
      <c r="F129" s="9"/>
      <c r="G129" s="10"/>
      <c r="H129" s="8"/>
      <c r="I129" s="8"/>
      <c r="J129" s="8"/>
      <c r="K129" s="8"/>
      <c r="L129" s="8"/>
      <c r="M129" s="115"/>
    </row>
    <row r="130" spans="1:13" x14ac:dyDescent="0.25">
      <c r="A130" s="4"/>
      <c r="B130" s="4" t="s">
        <v>115</v>
      </c>
      <c r="C130" s="8">
        <f>SUM(C131+C133)</f>
        <v>2730</v>
      </c>
      <c r="D130" s="9">
        <f>SUM(D131+D133)</f>
        <v>1692.28</v>
      </c>
      <c r="E130" s="8">
        <f t="shared" ref="E130" si="32">SUM(E131+E133)</f>
        <v>1030</v>
      </c>
      <c r="F130" s="9">
        <f>SUM(F131+F133)</f>
        <v>968.85</v>
      </c>
      <c r="G130" s="10"/>
      <c r="H130" s="8">
        <f t="shared" ref="H130:K130" si="33">SUM(H131+H133)</f>
        <v>1030</v>
      </c>
      <c r="I130" s="8">
        <f t="shared" si="33"/>
        <v>1030</v>
      </c>
      <c r="J130" s="8">
        <f t="shared" si="33"/>
        <v>1030</v>
      </c>
      <c r="K130" s="8">
        <f t="shared" si="33"/>
        <v>1030</v>
      </c>
      <c r="L130" s="9">
        <f t="shared" ref="L130" si="34">SUM(L131+L133)</f>
        <v>1011.6400000000001</v>
      </c>
      <c r="M130" s="114">
        <f>L130/K130*100</f>
        <v>98.21747572815535</v>
      </c>
    </row>
    <row r="131" spans="1:13" x14ac:dyDescent="0.25">
      <c r="A131" s="4" t="s">
        <v>136</v>
      </c>
      <c r="B131" s="4" t="s">
        <v>323</v>
      </c>
      <c r="C131" s="8">
        <f>C132</f>
        <v>4</v>
      </c>
      <c r="D131" s="9">
        <f>D132</f>
        <v>19.420000000000002</v>
      </c>
      <c r="E131" s="8">
        <f t="shared" ref="E131" si="35">E132</f>
        <v>30</v>
      </c>
      <c r="F131" s="9">
        <f>F132</f>
        <v>0</v>
      </c>
      <c r="G131" s="10"/>
      <c r="H131" s="8">
        <f t="shared" ref="H131:L131" si="36">H132</f>
        <v>30</v>
      </c>
      <c r="I131" s="8">
        <f t="shared" si="36"/>
        <v>30</v>
      </c>
      <c r="J131" s="8">
        <f t="shared" si="36"/>
        <v>30</v>
      </c>
      <c r="K131" s="8">
        <f t="shared" si="36"/>
        <v>30</v>
      </c>
      <c r="L131" s="9">
        <f t="shared" si="36"/>
        <v>23.44</v>
      </c>
      <c r="M131" s="114">
        <f t="shared" ref="M131:M134" si="37">L131/K131*100</f>
        <v>78.133333333333326</v>
      </c>
    </row>
    <row r="132" spans="1:13" x14ac:dyDescent="0.25">
      <c r="A132" s="4"/>
      <c r="B132" s="4" t="s">
        <v>324</v>
      </c>
      <c r="C132" s="8">
        <v>4</v>
      </c>
      <c r="D132" s="9">
        <v>19.420000000000002</v>
      </c>
      <c r="E132" s="8">
        <v>30</v>
      </c>
      <c r="F132" s="9">
        <v>0</v>
      </c>
      <c r="G132" s="10"/>
      <c r="H132" s="8">
        <v>30</v>
      </c>
      <c r="I132" s="8">
        <v>30</v>
      </c>
      <c r="J132" s="8">
        <v>30</v>
      </c>
      <c r="K132" s="8">
        <v>30</v>
      </c>
      <c r="L132" s="9">
        <v>23.44</v>
      </c>
      <c r="M132" s="114">
        <f t="shared" si="37"/>
        <v>78.133333333333326</v>
      </c>
    </row>
    <row r="133" spans="1:13" x14ac:dyDescent="0.25">
      <c r="A133" s="4"/>
      <c r="B133" s="4" t="s">
        <v>120</v>
      </c>
      <c r="C133" s="8">
        <f>C134</f>
        <v>2726</v>
      </c>
      <c r="D133" s="9">
        <f>D134</f>
        <v>1672.86</v>
      </c>
      <c r="E133" s="8">
        <f t="shared" ref="E133" si="38">E134</f>
        <v>1000</v>
      </c>
      <c r="F133" s="9">
        <f>F134</f>
        <v>968.85</v>
      </c>
      <c r="G133" s="10"/>
      <c r="H133" s="8">
        <f t="shared" ref="H133:L133" si="39">H134</f>
        <v>1000</v>
      </c>
      <c r="I133" s="8">
        <f t="shared" si="39"/>
        <v>1000</v>
      </c>
      <c r="J133" s="8">
        <f t="shared" si="39"/>
        <v>1000</v>
      </c>
      <c r="K133" s="8">
        <f t="shared" si="39"/>
        <v>1000</v>
      </c>
      <c r="L133" s="9">
        <f t="shared" si="39"/>
        <v>988.2</v>
      </c>
      <c r="M133" s="114">
        <f t="shared" si="37"/>
        <v>98.820000000000007</v>
      </c>
    </row>
    <row r="134" spans="1:13" x14ac:dyDescent="0.25">
      <c r="A134" s="4"/>
      <c r="B134" s="4" t="s">
        <v>266</v>
      </c>
      <c r="C134" s="8">
        <v>2726</v>
      </c>
      <c r="D134" s="9">
        <v>1672.86</v>
      </c>
      <c r="E134" s="8">
        <v>1000</v>
      </c>
      <c r="F134" s="9">
        <v>968.85</v>
      </c>
      <c r="G134" s="10"/>
      <c r="H134" s="8">
        <v>1000</v>
      </c>
      <c r="I134" s="8">
        <v>1000</v>
      </c>
      <c r="J134" s="8">
        <v>1000</v>
      </c>
      <c r="K134" s="8">
        <v>1000</v>
      </c>
      <c r="L134" s="9">
        <v>988.2</v>
      </c>
      <c r="M134" s="114">
        <f t="shared" si="37"/>
        <v>98.820000000000007</v>
      </c>
    </row>
    <row r="135" spans="1:13" x14ac:dyDescent="0.25">
      <c r="A135" s="4"/>
      <c r="B135" s="4"/>
      <c r="C135" s="10"/>
      <c r="D135" s="10"/>
      <c r="E135" s="8"/>
      <c r="F135" s="8"/>
      <c r="G135" s="10"/>
      <c r="H135" s="3"/>
      <c r="I135" s="3"/>
      <c r="J135" s="3"/>
      <c r="K135" s="3"/>
      <c r="L135" s="3"/>
      <c r="M135" s="3"/>
    </row>
    <row r="136" spans="1:13" x14ac:dyDescent="0.25">
      <c r="A136" s="4"/>
      <c r="B136" s="4"/>
      <c r="C136" s="10"/>
      <c r="D136" s="10"/>
      <c r="E136" s="8"/>
      <c r="F136" s="8"/>
      <c r="G136" s="10"/>
      <c r="H136" s="3"/>
      <c r="I136" s="3"/>
      <c r="J136" s="3"/>
      <c r="K136" s="3"/>
      <c r="L136" s="3"/>
      <c r="M136" s="3"/>
    </row>
    <row r="137" spans="1:13" x14ac:dyDescent="0.25">
      <c r="A137" s="4"/>
      <c r="B137" s="4"/>
      <c r="C137" s="10"/>
      <c r="D137" s="10"/>
      <c r="E137" s="8"/>
      <c r="F137" s="8"/>
      <c r="G137" s="10"/>
      <c r="H137" s="3"/>
      <c r="I137" s="3"/>
      <c r="J137" s="3"/>
      <c r="K137" s="3"/>
      <c r="L137" s="3"/>
      <c r="M137" s="3"/>
    </row>
    <row r="138" spans="1:13" x14ac:dyDescent="0.25">
      <c r="A138" s="4"/>
      <c r="B138" s="4"/>
      <c r="C138" s="10"/>
      <c r="D138" s="10"/>
      <c r="E138" s="8"/>
      <c r="F138" s="8"/>
      <c r="G138" s="10"/>
      <c r="H138" s="3"/>
      <c r="I138" s="3"/>
      <c r="J138" s="3"/>
      <c r="K138" s="3"/>
      <c r="L138" s="3"/>
      <c r="M138" s="3"/>
    </row>
    <row r="139" spans="1:13" x14ac:dyDescent="0.25">
      <c r="A139" s="4"/>
      <c r="B139" s="4"/>
      <c r="C139" s="10"/>
      <c r="D139" s="10"/>
      <c r="E139" s="8"/>
      <c r="F139" s="8"/>
      <c r="G139" s="10"/>
      <c r="H139" s="3"/>
      <c r="I139" s="3"/>
      <c r="J139" s="3"/>
      <c r="K139" s="3"/>
      <c r="L139" s="3"/>
      <c r="M139" s="3"/>
    </row>
    <row r="140" spans="1:13" x14ac:dyDescent="0.25">
      <c r="A140" s="4"/>
      <c r="B140" s="4"/>
      <c r="C140" s="10"/>
      <c r="D140" s="10"/>
      <c r="E140" s="8"/>
      <c r="F140" s="8"/>
      <c r="G140" s="10"/>
      <c r="H140" s="3"/>
      <c r="I140" s="3"/>
      <c r="J140" s="3"/>
      <c r="K140" s="3"/>
      <c r="L140" s="3"/>
      <c r="M140" s="3"/>
    </row>
    <row r="141" spans="1:13" x14ac:dyDescent="0.25">
      <c r="A141" s="4"/>
      <c r="B141" s="4"/>
      <c r="C141" s="10"/>
      <c r="D141" s="10"/>
      <c r="E141" s="8"/>
      <c r="F141" s="8"/>
      <c r="G141" s="10"/>
      <c r="H141" s="3"/>
      <c r="I141" s="3"/>
      <c r="J141" s="3"/>
      <c r="K141" s="3"/>
      <c r="L141" s="3"/>
      <c r="M141" s="3"/>
    </row>
    <row r="142" spans="1:13" x14ac:dyDescent="0.25">
      <c r="A142" s="4"/>
      <c r="B142" s="4"/>
      <c r="C142" s="10"/>
      <c r="D142" s="10"/>
      <c r="E142" s="8"/>
      <c r="F142" s="8"/>
      <c r="G142" s="10"/>
      <c r="H142" s="3"/>
      <c r="I142" s="3"/>
      <c r="J142" s="3"/>
      <c r="K142" s="3"/>
      <c r="L142" s="3"/>
      <c r="M142" s="3"/>
    </row>
    <row r="143" spans="1:13" x14ac:dyDescent="0.25">
      <c r="A143" s="4"/>
      <c r="B143" s="4"/>
      <c r="C143" s="10"/>
      <c r="D143" s="10"/>
      <c r="E143" s="8"/>
      <c r="F143" s="8"/>
      <c r="G143" s="10"/>
      <c r="H143" s="3"/>
      <c r="I143" s="3"/>
      <c r="J143" s="3"/>
      <c r="K143" s="3"/>
      <c r="L143" s="3"/>
      <c r="M143" s="3"/>
    </row>
    <row r="144" spans="1:13" x14ac:dyDescent="0.25">
      <c r="A144" s="4"/>
      <c r="B144" s="4"/>
      <c r="C144" s="10"/>
      <c r="D144" s="10"/>
      <c r="E144" s="8"/>
      <c r="F144" s="8"/>
      <c r="G144" s="10"/>
      <c r="H144" s="3"/>
      <c r="I144" s="3"/>
      <c r="J144" s="3"/>
      <c r="K144" s="3"/>
      <c r="L144" s="3"/>
      <c r="M144" s="3"/>
    </row>
    <row r="145" spans="1:13" x14ac:dyDescent="0.25">
      <c r="A145" s="4"/>
      <c r="B145" s="4"/>
      <c r="C145" s="10"/>
      <c r="D145" s="10"/>
      <c r="E145" s="8"/>
      <c r="F145" s="8"/>
      <c r="G145" s="10"/>
      <c r="H145" s="3"/>
      <c r="I145" s="3"/>
      <c r="J145" s="3"/>
      <c r="K145" s="3"/>
      <c r="L145" s="3"/>
      <c r="M145" s="3"/>
    </row>
    <row r="146" spans="1:13" x14ac:dyDescent="0.25">
      <c r="A146" s="4"/>
      <c r="B146" s="4"/>
      <c r="C146" s="10"/>
      <c r="D146" s="10"/>
      <c r="E146" s="8"/>
      <c r="F146" s="8"/>
      <c r="G146" s="10"/>
      <c r="H146" s="3"/>
      <c r="I146" s="3"/>
      <c r="J146" s="3"/>
      <c r="K146" s="3"/>
      <c r="L146" s="3"/>
      <c r="M146" s="3"/>
    </row>
    <row r="147" spans="1:13" x14ac:dyDescent="0.25">
      <c r="A147" s="4"/>
      <c r="B147" s="4"/>
      <c r="C147" s="10"/>
      <c r="D147" s="10"/>
      <c r="E147" s="8"/>
      <c r="F147" s="8"/>
      <c r="G147" s="10"/>
      <c r="H147" s="3"/>
      <c r="I147" s="3"/>
      <c r="J147" s="3"/>
      <c r="K147" s="3"/>
      <c r="L147" s="3"/>
      <c r="M147" s="3"/>
    </row>
    <row r="148" spans="1:13" x14ac:dyDescent="0.25">
      <c r="A148" s="4"/>
      <c r="B148" s="4"/>
      <c r="C148" s="10"/>
      <c r="D148" s="10"/>
      <c r="E148" s="8"/>
      <c r="F148" s="8"/>
      <c r="G148" s="10"/>
      <c r="H148" s="3"/>
      <c r="I148" s="3"/>
      <c r="J148" s="3"/>
      <c r="K148" s="3"/>
      <c r="L148" s="3"/>
      <c r="M148" s="3"/>
    </row>
    <row r="149" spans="1:13" x14ac:dyDescent="0.25">
      <c r="A149" s="4"/>
      <c r="B149" s="4"/>
      <c r="C149" s="10"/>
      <c r="D149" s="10"/>
      <c r="E149" s="8"/>
      <c r="F149" s="8"/>
      <c r="G149" s="10"/>
      <c r="H149" s="3"/>
      <c r="I149" s="3"/>
      <c r="J149" s="3"/>
      <c r="K149" s="3"/>
      <c r="L149" s="3"/>
      <c r="M149" s="3"/>
    </row>
    <row r="150" spans="1:13" x14ac:dyDescent="0.25">
      <c r="A150" s="4"/>
      <c r="B150" s="4"/>
      <c r="C150" s="10"/>
      <c r="D150" s="10"/>
      <c r="E150" s="8"/>
      <c r="F150" s="8"/>
      <c r="G150" s="10"/>
      <c r="H150" s="3"/>
      <c r="I150" s="3"/>
      <c r="J150" s="3"/>
      <c r="K150" s="3"/>
      <c r="L150" s="3"/>
      <c r="M150" s="3"/>
    </row>
    <row r="151" spans="1:13" x14ac:dyDescent="0.25">
      <c r="A151" s="4"/>
      <c r="B151" s="4"/>
      <c r="C151" s="10"/>
      <c r="D151" s="10"/>
      <c r="E151" s="8"/>
      <c r="F151" s="8"/>
      <c r="G151" s="10"/>
      <c r="H151" s="3"/>
      <c r="I151" s="3"/>
      <c r="J151" s="3"/>
      <c r="K151" s="3"/>
      <c r="L151" s="3"/>
      <c r="M151" s="3"/>
    </row>
    <row r="152" spans="1:13" x14ac:dyDescent="0.25">
      <c r="A152" s="4"/>
      <c r="B152" s="4"/>
      <c r="C152" s="10"/>
      <c r="D152" s="10"/>
      <c r="E152" s="8"/>
      <c r="F152" s="8"/>
      <c r="G152" s="10"/>
      <c r="H152" s="3"/>
      <c r="I152" s="3"/>
      <c r="J152" s="3"/>
      <c r="K152" s="3"/>
      <c r="L152" s="3"/>
      <c r="M152" s="3"/>
    </row>
    <row r="153" spans="1:13" x14ac:dyDescent="0.25">
      <c r="A153" s="4"/>
      <c r="B153" s="4"/>
      <c r="C153" s="10"/>
      <c r="D153" s="10"/>
      <c r="E153" s="8"/>
      <c r="F153" s="8"/>
      <c r="G153" s="10"/>
      <c r="H153" s="3"/>
      <c r="I153" s="3"/>
      <c r="J153" s="3"/>
      <c r="K153" s="3"/>
      <c r="L153" s="3"/>
      <c r="M153" s="3"/>
    </row>
    <row r="154" spans="1:13" x14ac:dyDescent="0.25">
      <c r="A154" s="4"/>
      <c r="B154" s="4"/>
      <c r="C154" s="10"/>
      <c r="D154" s="10"/>
      <c r="E154" s="8"/>
      <c r="F154" s="8"/>
      <c r="G154" s="10"/>
      <c r="H154" s="3"/>
      <c r="I154" s="3"/>
      <c r="J154" s="3"/>
      <c r="K154" s="3"/>
      <c r="L154" s="3"/>
      <c r="M154" s="3"/>
    </row>
    <row r="155" spans="1:13" x14ac:dyDescent="0.25">
      <c r="A155" s="4"/>
      <c r="B155" s="4"/>
      <c r="C155" s="10"/>
      <c r="D155" s="10"/>
      <c r="E155" s="8"/>
      <c r="F155" s="8"/>
      <c r="G155" s="10"/>
      <c r="H155" s="3"/>
      <c r="I155" s="3"/>
      <c r="J155" s="3"/>
      <c r="K155" s="3"/>
      <c r="L155" s="3"/>
      <c r="M155" s="3"/>
    </row>
    <row r="156" spans="1:13" x14ac:dyDescent="0.25">
      <c r="A156" s="4"/>
      <c r="B156" s="4"/>
      <c r="C156" s="10"/>
      <c r="D156" s="10"/>
      <c r="E156" s="8"/>
      <c r="F156" s="8"/>
      <c r="G156" s="10"/>
      <c r="H156" s="3"/>
      <c r="I156" s="3"/>
      <c r="J156" s="3"/>
      <c r="K156" s="3"/>
      <c r="L156" s="3"/>
      <c r="M156" s="3"/>
    </row>
    <row r="157" spans="1:13" x14ac:dyDescent="0.25">
      <c r="A157" s="4"/>
      <c r="B157" s="4" t="s">
        <v>303</v>
      </c>
      <c r="C157" s="4"/>
      <c r="D157" s="4"/>
      <c r="E157" s="4"/>
      <c r="F157" s="4"/>
      <c r="G157" s="4"/>
      <c r="H157" s="3"/>
      <c r="I157" s="3"/>
      <c r="J157" s="3"/>
      <c r="K157" s="3"/>
      <c r="L157" s="3"/>
      <c r="M157" s="3"/>
    </row>
    <row r="158" spans="1:13" x14ac:dyDescent="0.25">
      <c r="A158" s="4"/>
      <c r="B158" s="4" t="s">
        <v>325</v>
      </c>
      <c r="C158" s="4"/>
      <c r="D158" s="4"/>
      <c r="E158" s="4"/>
      <c r="F158" s="4"/>
      <c r="G158" s="4"/>
      <c r="H158" s="3"/>
      <c r="I158" s="3"/>
      <c r="J158" s="3"/>
      <c r="K158" s="3"/>
      <c r="L158" s="3"/>
      <c r="M158" s="3"/>
    </row>
    <row r="159" spans="1:13" x14ac:dyDescent="0.25">
      <c r="A159" s="4"/>
      <c r="B159" s="4"/>
      <c r="C159" s="4"/>
      <c r="D159" s="4"/>
      <c r="E159" s="4"/>
      <c r="F159" s="4"/>
      <c r="G159" s="4"/>
      <c r="H159" s="3"/>
      <c r="I159" s="3"/>
      <c r="J159" s="3"/>
      <c r="K159" s="3"/>
      <c r="L159" s="3"/>
      <c r="M159" s="3"/>
    </row>
    <row r="160" spans="1:13" x14ac:dyDescent="0.25">
      <c r="A160" s="4" t="s">
        <v>306</v>
      </c>
      <c r="B160" s="4"/>
      <c r="C160" s="5" t="s">
        <v>3</v>
      </c>
      <c r="D160" s="5" t="s">
        <v>3</v>
      </c>
      <c r="E160" s="5" t="s">
        <v>4</v>
      </c>
      <c r="F160" s="118" t="s">
        <v>5</v>
      </c>
      <c r="G160" s="5" t="s">
        <v>6</v>
      </c>
      <c r="H160" s="5" t="s">
        <v>4</v>
      </c>
      <c r="I160" s="5" t="s">
        <v>7</v>
      </c>
      <c r="J160" s="5" t="s">
        <v>8</v>
      </c>
      <c r="K160" s="5" t="s">
        <v>9</v>
      </c>
      <c r="L160" s="5" t="s">
        <v>507</v>
      </c>
      <c r="M160" s="91" t="s">
        <v>508</v>
      </c>
    </row>
    <row r="161" spans="1:13" x14ac:dyDescent="0.25">
      <c r="A161" s="22" t="s">
        <v>307</v>
      </c>
      <c r="B161" s="4"/>
      <c r="C161" s="5">
        <v>2011</v>
      </c>
      <c r="D161" s="5">
        <v>2012</v>
      </c>
      <c r="E161" s="6">
        <v>2013</v>
      </c>
      <c r="F161" s="120"/>
      <c r="G161" s="5"/>
      <c r="H161" s="6">
        <v>2014</v>
      </c>
      <c r="I161" s="6">
        <v>2014</v>
      </c>
      <c r="J161" s="6">
        <v>2014</v>
      </c>
      <c r="K161" s="6">
        <v>2014</v>
      </c>
      <c r="L161" s="6">
        <v>2014</v>
      </c>
      <c r="M161" s="91" t="s">
        <v>509</v>
      </c>
    </row>
    <row r="162" spans="1:13" x14ac:dyDescent="0.25">
      <c r="A162" s="4" t="s">
        <v>308</v>
      </c>
      <c r="B162" s="4"/>
      <c r="C162" s="5" t="s">
        <v>11</v>
      </c>
      <c r="D162" s="5" t="s">
        <v>11</v>
      </c>
      <c r="E162" s="6" t="s">
        <v>11</v>
      </c>
      <c r="F162" s="5" t="s">
        <v>11</v>
      </c>
      <c r="G162" s="5"/>
      <c r="H162" s="6" t="s">
        <v>11</v>
      </c>
      <c r="I162" s="6" t="s">
        <v>11</v>
      </c>
      <c r="J162" s="6" t="s">
        <v>11</v>
      </c>
      <c r="K162" s="6" t="s">
        <v>11</v>
      </c>
      <c r="L162" s="93" t="s">
        <v>11</v>
      </c>
      <c r="M162" s="3"/>
    </row>
    <row r="163" spans="1:13" x14ac:dyDescent="0.25">
      <c r="A163" s="4"/>
      <c r="B163" s="4"/>
      <c r="C163" s="4"/>
      <c r="D163" s="4"/>
      <c r="E163" s="4"/>
      <c r="F163" s="4"/>
      <c r="G163" s="4"/>
      <c r="H163" s="3"/>
      <c r="I163" s="3"/>
      <c r="J163" s="3"/>
      <c r="K163" s="3"/>
      <c r="L163" s="3"/>
      <c r="M163" s="3"/>
    </row>
    <row r="164" spans="1:13" x14ac:dyDescent="0.25">
      <c r="A164" s="4"/>
      <c r="B164" s="4" t="s">
        <v>102</v>
      </c>
      <c r="C164" s="8">
        <f>C165</f>
        <v>0</v>
      </c>
      <c r="D164" s="9">
        <f>D165</f>
        <v>0</v>
      </c>
      <c r="E164" s="8">
        <f>E165</f>
        <v>0</v>
      </c>
      <c r="F164" s="9">
        <f>F165</f>
        <v>2483.4699999999998</v>
      </c>
      <c r="G164" s="10"/>
      <c r="H164" s="8">
        <f t="shared" ref="H164:L164" si="40">H165</f>
        <v>1000</v>
      </c>
      <c r="I164" s="8">
        <f t="shared" si="40"/>
        <v>0</v>
      </c>
      <c r="J164" s="8">
        <f t="shared" si="40"/>
        <v>0</v>
      </c>
      <c r="K164" s="8">
        <f t="shared" si="40"/>
        <v>0</v>
      </c>
      <c r="L164" s="9">
        <f t="shared" si="40"/>
        <v>0</v>
      </c>
      <c r="M164" s="92" t="s">
        <v>517</v>
      </c>
    </row>
    <row r="165" spans="1:13" x14ac:dyDescent="0.25">
      <c r="A165" s="4"/>
      <c r="B165" s="4" t="s">
        <v>115</v>
      </c>
      <c r="C165" s="8">
        <f>C166+C168</f>
        <v>0</v>
      </c>
      <c r="D165" s="9">
        <f>D166+D168</f>
        <v>0</v>
      </c>
      <c r="E165" s="8">
        <f>E166+E168</f>
        <v>0</v>
      </c>
      <c r="F165" s="9">
        <f>F166+F168</f>
        <v>2483.4699999999998</v>
      </c>
      <c r="G165" s="10"/>
      <c r="H165" s="8">
        <f>H166+H168</f>
        <v>1000</v>
      </c>
      <c r="I165" s="8">
        <f>I166+I168</f>
        <v>0</v>
      </c>
      <c r="J165" s="8">
        <f>J166+J168</f>
        <v>0</v>
      </c>
      <c r="K165" s="8">
        <f>K166+K168</f>
        <v>0</v>
      </c>
      <c r="L165" s="9">
        <f>L166+L168</f>
        <v>0</v>
      </c>
      <c r="M165" s="3" t="s">
        <v>517</v>
      </c>
    </row>
    <row r="166" spans="1:13" x14ac:dyDescent="0.25">
      <c r="A166" s="4"/>
      <c r="B166" s="4" t="s">
        <v>323</v>
      </c>
      <c r="C166" s="8">
        <f>C167</f>
        <v>0</v>
      </c>
      <c r="D166" s="9">
        <f>D167</f>
        <v>0</v>
      </c>
      <c r="E166" s="8">
        <f>E167</f>
        <v>0</v>
      </c>
      <c r="F166" s="9">
        <f>F167</f>
        <v>2483.4699999999998</v>
      </c>
      <c r="G166" s="10"/>
      <c r="H166" s="8">
        <f>H167</f>
        <v>0</v>
      </c>
      <c r="I166" s="8">
        <f>I167</f>
        <v>0</v>
      </c>
      <c r="J166" s="8">
        <f>J167</f>
        <v>0</v>
      </c>
      <c r="K166" s="8">
        <f>K167</f>
        <v>0</v>
      </c>
      <c r="L166" s="9">
        <f>L167</f>
        <v>0</v>
      </c>
      <c r="M166" s="3" t="s">
        <v>517</v>
      </c>
    </row>
    <row r="167" spans="1:13" x14ac:dyDescent="0.25">
      <c r="A167" s="4"/>
      <c r="B167" s="4" t="s">
        <v>141</v>
      </c>
      <c r="C167" s="8">
        <v>0</v>
      </c>
      <c r="D167" s="9">
        <v>0</v>
      </c>
      <c r="E167" s="8">
        <v>0</v>
      </c>
      <c r="F167" s="9">
        <v>2483.4699999999998</v>
      </c>
      <c r="G167" s="10"/>
      <c r="H167" s="8">
        <v>0</v>
      </c>
      <c r="I167" s="8">
        <v>0</v>
      </c>
      <c r="J167" s="8">
        <v>0</v>
      </c>
      <c r="K167" s="8">
        <v>0</v>
      </c>
      <c r="L167" s="9">
        <v>0</v>
      </c>
      <c r="M167" s="3" t="s">
        <v>517</v>
      </c>
    </row>
    <row r="168" spans="1:13" x14ac:dyDescent="0.25">
      <c r="A168" s="4"/>
      <c r="B168" s="4" t="s">
        <v>144</v>
      </c>
      <c r="C168" s="8">
        <f>C169</f>
        <v>0</v>
      </c>
      <c r="D168" s="9">
        <f>D169</f>
        <v>0</v>
      </c>
      <c r="E168" s="8">
        <f>E169</f>
        <v>0</v>
      </c>
      <c r="F168" s="9">
        <f>F169</f>
        <v>0</v>
      </c>
      <c r="G168" s="10"/>
      <c r="H168" s="8">
        <f t="shared" ref="H168:L168" si="41">H169</f>
        <v>1000</v>
      </c>
      <c r="I168" s="8">
        <f t="shared" si="41"/>
        <v>0</v>
      </c>
      <c r="J168" s="8">
        <f t="shared" si="41"/>
        <v>0</v>
      </c>
      <c r="K168" s="8">
        <f t="shared" si="41"/>
        <v>0</v>
      </c>
      <c r="L168" s="9">
        <f t="shared" si="41"/>
        <v>0</v>
      </c>
      <c r="M168" s="3" t="s">
        <v>517</v>
      </c>
    </row>
    <row r="169" spans="1:13" x14ac:dyDescent="0.25">
      <c r="A169" s="4"/>
      <c r="B169" s="4" t="s">
        <v>228</v>
      </c>
      <c r="C169" s="8">
        <v>0</v>
      </c>
      <c r="D169" s="9">
        <v>0</v>
      </c>
      <c r="E169" s="8">
        <v>0</v>
      </c>
      <c r="F169" s="9">
        <v>0</v>
      </c>
      <c r="G169" s="10"/>
      <c r="H169" s="8">
        <v>1000</v>
      </c>
      <c r="I169" s="8">
        <v>0</v>
      </c>
      <c r="J169" s="8">
        <v>0</v>
      </c>
      <c r="K169" s="8">
        <v>0</v>
      </c>
      <c r="L169" s="9">
        <v>0</v>
      </c>
      <c r="M169" s="3" t="s">
        <v>517</v>
      </c>
    </row>
  </sheetData>
  <sheetProtection password="C7EA" sheet="1" objects="1" scenarios="1"/>
  <mergeCells count="6">
    <mergeCell ref="F160:F161"/>
    <mergeCell ref="F1:F2"/>
    <mergeCell ref="F10:F11"/>
    <mergeCell ref="F43:F44"/>
    <mergeCell ref="F82:F83"/>
    <mergeCell ref="F118:F119"/>
  </mergeCells>
  <pageMargins left="0.7" right="0.7" top="0.75" bottom="0.75" header="0.3" footer="0.3"/>
  <pageSetup paperSize="9" scale="85" fitToHeight="0" orientation="landscape" verticalDpi="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18</vt:i4>
      </vt:variant>
    </vt:vector>
  </HeadingPairs>
  <TitlesOfParts>
    <vt:vector size="18" baseType="lpstr">
      <vt:lpstr>BP</vt:lpstr>
      <vt:lpstr>KP</vt:lpstr>
      <vt:lpstr>FOP</vt:lpstr>
      <vt:lpstr>P1</vt:lpstr>
      <vt:lpstr>P2</vt:lpstr>
      <vt:lpstr>P3</vt:lpstr>
      <vt:lpstr>P4</vt:lpstr>
      <vt:lpstr>P5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Hausova</dc:creator>
  <cp:lastModifiedBy>Hausova</cp:lastModifiedBy>
  <cp:lastPrinted>2015-06-08T07:42:30Z</cp:lastPrinted>
  <dcterms:created xsi:type="dcterms:W3CDTF">2015-01-07T13:55:59Z</dcterms:created>
  <dcterms:modified xsi:type="dcterms:W3CDTF">2015-06-10T14:31:03Z</dcterms:modified>
</cp:coreProperties>
</file>